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1"/>
  </bookViews>
  <sheets>
    <sheet name="asistencia" sheetId="1" r:id="rId1"/>
    <sheet name="NO PAR 1" sheetId="2" r:id="rId2"/>
    <sheet name="NO PAR 2" sheetId="3" r:id="rId3"/>
    <sheet name="NOTAS DE UNIDAD" sheetId="4" r:id="rId4"/>
  </sheets>
  <definedNames>
    <definedName name="_xlnm.Print_Area" localSheetId="0">'asistencia'!$A$1:$E$47</definedName>
  </definedNames>
  <calcPr fullCalcOnLoad="1"/>
</workbook>
</file>

<file path=xl/sharedStrings.xml><?xml version="1.0" encoding="utf-8"?>
<sst xmlns="http://schemas.openxmlformats.org/spreadsheetml/2006/main" count="206" uniqueCount="172">
  <si>
    <t>Apellido Paterno</t>
  </si>
  <si>
    <t>Apellido Materno</t>
  </si>
  <si>
    <t>Nombres</t>
  </si>
  <si>
    <t>Nº</t>
  </si>
  <si>
    <t>Firma</t>
  </si>
  <si>
    <t>INGENIERIA AGROINDUSTRIAL</t>
  </si>
  <si>
    <t>EX1</t>
  </si>
  <si>
    <t>APRO</t>
  </si>
  <si>
    <t>PR</t>
  </si>
  <si>
    <t>EX2</t>
  </si>
  <si>
    <t>UN I</t>
  </si>
  <si>
    <t>UN II</t>
  </si>
  <si>
    <t>EX3</t>
  </si>
  <si>
    <t>UN III</t>
  </si>
  <si>
    <t>COND FINAL</t>
  </si>
  <si>
    <t>PRO</t>
  </si>
  <si>
    <t>ASISTENCIA TERMODINAMICA II</t>
  </si>
  <si>
    <t>PR 2</t>
  </si>
  <si>
    <t>PR 3</t>
  </si>
  <si>
    <t>NOT FIN</t>
  </si>
  <si>
    <t>Arellano</t>
  </si>
  <si>
    <t>Acuña</t>
  </si>
  <si>
    <t>Erika Anais</t>
  </si>
  <si>
    <t>Avellaneda</t>
  </si>
  <si>
    <t>Tejada</t>
  </si>
  <si>
    <t>María Roxana</t>
  </si>
  <si>
    <t>Avila</t>
  </si>
  <si>
    <t>Gonzáles</t>
  </si>
  <si>
    <t>Carlos Omar Jesús</t>
  </si>
  <si>
    <t>Richarte</t>
  </si>
  <si>
    <t>Mayra Estephany</t>
  </si>
  <si>
    <t>Blas</t>
  </si>
  <si>
    <t>Pérez</t>
  </si>
  <si>
    <t>Deyanira Rubí</t>
  </si>
  <si>
    <t>Carbajal</t>
  </si>
  <si>
    <t>Romero</t>
  </si>
  <si>
    <t>Guisela Pilar</t>
  </si>
  <si>
    <t>Vega</t>
  </si>
  <si>
    <t>Jani Pamela</t>
  </si>
  <si>
    <t xml:space="preserve">Chumque </t>
  </si>
  <si>
    <t>Adanaqué</t>
  </si>
  <si>
    <t>María Mercedes</t>
  </si>
  <si>
    <t>Contreras</t>
  </si>
  <si>
    <t>Prado</t>
  </si>
  <si>
    <t>Elizabét</t>
  </si>
  <si>
    <t>Cortez</t>
  </si>
  <si>
    <t>Danco Genaro</t>
  </si>
  <si>
    <t>Fiestas</t>
  </si>
  <si>
    <t>Mendez</t>
  </si>
  <si>
    <t>Daniel Adolfo</t>
  </si>
  <si>
    <t>Flores</t>
  </si>
  <si>
    <t>Moreno</t>
  </si>
  <si>
    <t>Marly Dayana</t>
  </si>
  <si>
    <t>Morillas</t>
  </si>
  <si>
    <t>Enrique Junior</t>
  </si>
  <si>
    <t>Guillén</t>
  </si>
  <si>
    <t>Sánchez</t>
  </si>
  <si>
    <t>Jhoseline Stacy</t>
  </si>
  <si>
    <t>Hernández</t>
  </si>
  <si>
    <t>Malca</t>
  </si>
  <si>
    <t>Karen Andrea</t>
  </si>
  <si>
    <t>Laureano</t>
  </si>
  <si>
    <t>Laura Elisa</t>
  </si>
  <si>
    <t>Lázaro</t>
  </si>
  <si>
    <t>Casusol</t>
  </si>
  <si>
    <t>Jeniffer Estefania</t>
  </si>
  <si>
    <t>López</t>
  </si>
  <si>
    <t>Benites</t>
  </si>
  <si>
    <t>Ana María</t>
  </si>
  <si>
    <t>Miñano</t>
  </si>
  <si>
    <t>Rosas</t>
  </si>
  <si>
    <t>Rocío Marilyn</t>
  </si>
  <si>
    <t>Mori</t>
  </si>
  <si>
    <t>Arismendi</t>
  </si>
  <si>
    <t>Krizia Sigry</t>
  </si>
  <si>
    <t>Olivares</t>
  </si>
  <si>
    <t>Cano</t>
  </si>
  <si>
    <t>Verónica Yakeline</t>
  </si>
  <si>
    <t>Paredes</t>
  </si>
  <si>
    <t>Nonato</t>
  </si>
  <si>
    <t>Lars Nilsson</t>
  </si>
  <si>
    <t>Pastor</t>
  </si>
  <si>
    <t>Lorenzo</t>
  </si>
  <si>
    <t>Jhon David</t>
  </si>
  <si>
    <t>Portilla</t>
  </si>
  <si>
    <t>Socón</t>
  </si>
  <si>
    <t>Perla Elizabeth</t>
  </si>
  <si>
    <t>Purisaca</t>
  </si>
  <si>
    <t>Salinas</t>
  </si>
  <si>
    <t>Jhohanna Paola</t>
  </si>
  <si>
    <t>Ramos</t>
  </si>
  <si>
    <t>Calvo</t>
  </si>
  <si>
    <t>Hernan Juan Enrique</t>
  </si>
  <si>
    <t>Rodríguez</t>
  </si>
  <si>
    <t>Rosado</t>
  </si>
  <si>
    <t>Silvia Gisela</t>
  </si>
  <si>
    <t>Rojas</t>
  </si>
  <si>
    <t>Zavaleta</t>
  </si>
  <si>
    <t>Irvin Alexander</t>
  </si>
  <si>
    <t>Ruiz</t>
  </si>
  <si>
    <t>Thais Victoria Priscila</t>
  </si>
  <si>
    <t>Salvador</t>
  </si>
  <si>
    <t>Reyes</t>
  </si>
  <si>
    <t>Rebeca</t>
  </si>
  <si>
    <t>Salvatierra</t>
  </si>
  <si>
    <t>Pajuelo</t>
  </si>
  <si>
    <t>Yulissa Milagros</t>
  </si>
  <si>
    <t>Esther Elizabeth</t>
  </si>
  <si>
    <t>Sipirán</t>
  </si>
  <si>
    <t>Miranda</t>
  </si>
  <si>
    <t>Rony Gary</t>
  </si>
  <si>
    <t>Sotelo</t>
  </si>
  <si>
    <t>Herrera</t>
  </si>
  <si>
    <t>Medali Genesis</t>
  </si>
  <si>
    <t>Tamariz</t>
  </si>
  <si>
    <t>Alvarado</t>
  </si>
  <si>
    <t>Saira Nataly</t>
  </si>
  <si>
    <t>Valverde</t>
  </si>
  <si>
    <t>Alva</t>
  </si>
  <si>
    <t>Kelyn Isabel</t>
  </si>
  <si>
    <t>Vásquez</t>
  </si>
  <si>
    <t>Acosta</t>
  </si>
  <si>
    <t>Paul Anthony</t>
  </si>
  <si>
    <t>Horna</t>
  </si>
  <si>
    <t>Carmen Judith</t>
  </si>
  <si>
    <t>Velásquez</t>
  </si>
  <si>
    <t>Anggie Pauleth</t>
  </si>
  <si>
    <t xml:space="preserve">Vidal </t>
  </si>
  <si>
    <t>Valle</t>
  </si>
  <si>
    <t>Jhaella Melissa</t>
  </si>
  <si>
    <t>Villanueva</t>
  </si>
  <si>
    <t>Jampier</t>
  </si>
  <si>
    <t>Villaseca</t>
  </si>
  <si>
    <t>Vianka Merly</t>
  </si>
  <si>
    <t>ASISTENCIA TERMODINAMICA I</t>
  </si>
  <si>
    <t>Notas de problemas</t>
  </si>
  <si>
    <t>S 2</t>
  </si>
  <si>
    <t>S 3</t>
  </si>
  <si>
    <t>S 4</t>
  </si>
  <si>
    <t>S 5</t>
  </si>
  <si>
    <t>S 8</t>
  </si>
  <si>
    <t>S 9</t>
  </si>
  <si>
    <t>S 10</t>
  </si>
  <si>
    <t>S 12</t>
  </si>
  <si>
    <t>S 13</t>
  </si>
  <si>
    <t>S 14</t>
  </si>
  <si>
    <t>S 15</t>
  </si>
  <si>
    <t>S 7</t>
  </si>
  <si>
    <t>P 1</t>
  </si>
  <si>
    <t>P 2</t>
  </si>
  <si>
    <t>P 3</t>
  </si>
  <si>
    <t>Notas semanales I</t>
  </si>
  <si>
    <t>Notas semanales II</t>
  </si>
  <si>
    <t>Notas semanales III</t>
  </si>
  <si>
    <t>PR 1</t>
  </si>
  <si>
    <t>P</t>
  </si>
  <si>
    <t>PP 1</t>
  </si>
  <si>
    <t>PP 2</t>
  </si>
  <si>
    <t>PP 3</t>
  </si>
  <si>
    <t>S</t>
  </si>
  <si>
    <t>EX 1</t>
  </si>
  <si>
    <t>EX 2</t>
  </si>
  <si>
    <t>EX 3</t>
  </si>
  <si>
    <t>NT 1</t>
  </si>
  <si>
    <t>NT 2</t>
  </si>
  <si>
    <t>NT 3</t>
  </si>
  <si>
    <t>SUSTITU</t>
  </si>
  <si>
    <t>SU N°</t>
  </si>
  <si>
    <t>NO SU</t>
  </si>
  <si>
    <t>NO FF</t>
  </si>
  <si>
    <t>Nº Problema</t>
  </si>
  <si>
    <t>Azorza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</si>
</sst>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0"/>
    <numFmt numFmtId="189" formatCode="[$-280A]dddd\,\ dd&quot; de &quot;mmmm&quot; de &quot;yyyy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188" fontId="0" fillId="0" borderId="10" xfId="0" applyNumberForma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 vertical="center"/>
      <protection/>
    </xf>
    <xf numFmtId="188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2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1"/>
      </font>
    </dxf>
    <dxf>
      <font>
        <color indexed="1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5" width="15.140625" style="0" customWidth="1"/>
    <col min="7" max="7" width="12.7109375" style="1" bestFit="1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134</v>
      </c>
      <c r="C3" s="58"/>
      <c r="D3" s="58"/>
      <c r="E3" s="25">
        <f ca="1">TODAY()</f>
        <v>41412</v>
      </c>
    </row>
    <row r="4" spans="1:4" ht="13.5" customHeight="1">
      <c r="A4" s="4"/>
      <c r="B4" s="60"/>
      <c r="C4" s="60"/>
      <c r="D4" s="60"/>
    </row>
    <row r="5" spans="1: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4</v>
      </c>
      <c r="F5" s="55" t="s">
        <v>170</v>
      </c>
      <c r="G5" s="56"/>
    </row>
    <row r="6" spans="1:8" ht="12.75">
      <c r="A6" s="2">
        <v>1</v>
      </c>
      <c r="B6" s="15" t="s">
        <v>20</v>
      </c>
      <c r="C6" s="15" t="s">
        <v>21</v>
      </c>
      <c r="D6" s="15" t="s">
        <v>22</v>
      </c>
      <c r="E6" s="2"/>
      <c r="F6" s="1">
        <v>12</v>
      </c>
      <c r="H6" s="26"/>
    </row>
    <row r="7" spans="1:8" ht="12.75">
      <c r="A7" s="2">
        <v>2</v>
      </c>
      <c r="B7" s="15" t="s">
        <v>23</v>
      </c>
      <c r="C7" s="15" t="s">
        <v>24</v>
      </c>
      <c r="D7" s="15" t="s">
        <v>25</v>
      </c>
      <c r="E7" s="2"/>
      <c r="F7" s="1">
        <v>29</v>
      </c>
      <c r="H7" s="26"/>
    </row>
    <row r="8" spans="1:8" ht="12.75">
      <c r="A8" s="2">
        <v>3</v>
      </c>
      <c r="B8" s="15" t="s">
        <v>26</v>
      </c>
      <c r="C8" s="15" t="s">
        <v>27</v>
      </c>
      <c r="D8" s="15" t="s">
        <v>28</v>
      </c>
      <c r="E8" s="2"/>
      <c r="F8" s="1">
        <v>5</v>
      </c>
      <c r="H8" s="26"/>
    </row>
    <row r="9" spans="1:8" ht="12.75">
      <c r="A9" s="2">
        <v>4</v>
      </c>
      <c r="B9" s="15" t="s">
        <v>171</v>
      </c>
      <c r="C9" s="15" t="s">
        <v>29</v>
      </c>
      <c r="D9" s="15" t="s">
        <v>30</v>
      </c>
      <c r="E9" s="2"/>
      <c r="F9" s="1">
        <v>14</v>
      </c>
      <c r="H9" s="26"/>
    </row>
    <row r="10" spans="1:8" ht="12.75">
      <c r="A10" s="2">
        <v>5</v>
      </c>
      <c r="B10" s="15" t="s">
        <v>31</v>
      </c>
      <c r="C10" s="15" t="s">
        <v>32</v>
      </c>
      <c r="D10" s="15" t="s">
        <v>33</v>
      </c>
      <c r="E10" s="2"/>
      <c r="F10" s="1">
        <v>27</v>
      </c>
      <c r="H10" s="26"/>
    </row>
    <row r="11" spans="1:8" ht="12.75">
      <c r="A11" s="2">
        <v>6</v>
      </c>
      <c r="B11" s="15" t="s">
        <v>34</v>
      </c>
      <c r="C11" s="15" t="s">
        <v>35</v>
      </c>
      <c r="D11" s="15" t="s">
        <v>36</v>
      </c>
      <c r="E11" s="2"/>
      <c r="F11" s="1">
        <v>11</v>
      </c>
      <c r="H11" s="26"/>
    </row>
    <row r="12" spans="1:8" ht="12.75">
      <c r="A12" s="2">
        <v>7</v>
      </c>
      <c r="B12" s="15" t="s">
        <v>34</v>
      </c>
      <c r="C12" s="15" t="s">
        <v>37</v>
      </c>
      <c r="D12" s="15" t="s">
        <v>38</v>
      </c>
      <c r="E12" s="2"/>
      <c r="F12" s="1">
        <v>4</v>
      </c>
      <c r="H12" s="26"/>
    </row>
    <row r="13" spans="1:8" ht="12.75">
      <c r="A13" s="2">
        <v>8</v>
      </c>
      <c r="B13" s="15" t="s">
        <v>39</v>
      </c>
      <c r="C13" s="15" t="s">
        <v>40</v>
      </c>
      <c r="D13" s="15" t="s">
        <v>41</v>
      </c>
      <c r="E13" s="2"/>
      <c r="F13" s="1">
        <v>36</v>
      </c>
      <c r="H13" s="26"/>
    </row>
    <row r="14" spans="1:8" ht="12.75">
      <c r="A14" s="2">
        <v>9</v>
      </c>
      <c r="B14" s="15" t="s">
        <v>42</v>
      </c>
      <c r="C14" s="15" t="s">
        <v>43</v>
      </c>
      <c r="D14" s="15" t="s">
        <v>44</v>
      </c>
      <c r="E14" s="2"/>
      <c r="F14" s="1">
        <v>7</v>
      </c>
      <c r="H14" s="26"/>
    </row>
    <row r="15" spans="1:8" ht="12.75">
      <c r="A15" s="2">
        <v>10</v>
      </c>
      <c r="B15" s="15" t="s">
        <v>45</v>
      </c>
      <c r="C15" s="15" t="s">
        <v>45</v>
      </c>
      <c r="D15" s="15" t="s">
        <v>46</v>
      </c>
      <c r="E15" s="2"/>
      <c r="F15" s="1">
        <v>32</v>
      </c>
      <c r="H15" s="26"/>
    </row>
    <row r="16" spans="1:8" ht="12.75">
      <c r="A16" s="2">
        <v>11</v>
      </c>
      <c r="B16" s="15" t="s">
        <v>47</v>
      </c>
      <c r="C16" s="15" t="s">
        <v>48</v>
      </c>
      <c r="D16" s="15" t="s">
        <v>49</v>
      </c>
      <c r="E16" s="2"/>
      <c r="F16" s="1">
        <v>42</v>
      </c>
      <c r="H16" s="26"/>
    </row>
    <row r="17" spans="1:8" ht="12.75">
      <c r="A17" s="2">
        <v>12</v>
      </c>
      <c r="B17" s="15" t="s">
        <v>50</v>
      </c>
      <c r="C17" s="15" t="s">
        <v>51</v>
      </c>
      <c r="D17" s="15" t="s">
        <v>52</v>
      </c>
      <c r="E17" s="2"/>
      <c r="F17" s="1">
        <v>8</v>
      </c>
      <c r="H17" s="26"/>
    </row>
    <row r="18" spans="1:8" ht="12.75">
      <c r="A18" s="2">
        <v>13</v>
      </c>
      <c r="B18" s="15" t="s">
        <v>27</v>
      </c>
      <c r="C18" s="15" t="s">
        <v>53</v>
      </c>
      <c r="D18" s="15" t="s">
        <v>54</v>
      </c>
      <c r="E18" s="2"/>
      <c r="F18" s="1">
        <v>38</v>
      </c>
      <c r="H18" s="26"/>
    </row>
    <row r="19" spans="1:8" ht="12.75">
      <c r="A19" s="2">
        <v>14</v>
      </c>
      <c r="B19" s="15" t="s">
        <v>55</v>
      </c>
      <c r="C19" s="15" t="s">
        <v>56</v>
      </c>
      <c r="D19" s="15" t="s">
        <v>57</v>
      </c>
      <c r="E19" s="2"/>
      <c r="F19" s="1">
        <v>41</v>
      </c>
      <c r="H19" s="26"/>
    </row>
    <row r="20" spans="1:8" ht="12.75">
      <c r="A20" s="2">
        <v>15</v>
      </c>
      <c r="B20" s="15" t="s">
        <v>58</v>
      </c>
      <c r="C20" s="15" t="s">
        <v>59</v>
      </c>
      <c r="D20" s="15" t="s">
        <v>60</v>
      </c>
      <c r="E20" s="2"/>
      <c r="F20" s="1">
        <v>6</v>
      </c>
      <c r="H20" s="26"/>
    </row>
    <row r="21" spans="1:8" ht="12.75">
      <c r="A21" s="2">
        <v>16</v>
      </c>
      <c r="B21" s="15" t="s">
        <v>61</v>
      </c>
      <c r="C21" s="15" t="s">
        <v>34</v>
      </c>
      <c r="D21" s="15" t="s">
        <v>62</v>
      </c>
      <c r="E21" s="2"/>
      <c r="F21" s="1">
        <v>40</v>
      </c>
      <c r="H21" s="26"/>
    </row>
    <row r="22" spans="1:8" ht="12.75">
      <c r="A22" s="2">
        <v>17</v>
      </c>
      <c r="B22" s="15" t="s">
        <v>63</v>
      </c>
      <c r="C22" s="15" t="s">
        <v>64</v>
      </c>
      <c r="D22" s="15" t="s">
        <v>65</v>
      </c>
      <c r="E22" s="2"/>
      <c r="F22" s="1">
        <v>18</v>
      </c>
      <c r="H22" s="26"/>
    </row>
    <row r="23" spans="1:8" ht="12.75">
      <c r="A23" s="2">
        <v>18</v>
      </c>
      <c r="B23" s="15" t="s">
        <v>66</v>
      </c>
      <c r="C23" s="15" t="s">
        <v>67</v>
      </c>
      <c r="D23" s="15" t="s">
        <v>68</v>
      </c>
      <c r="E23" s="2"/>
      <c r="F23" s="1">
        <v>3</v>
      </c>
      <c r="H23" s="26"/>
    </row>
    <row r="24" spans="1:8" ht="12.75">
      <c r="A24" s="2">
        <v>19</v>
      </c>
      <c r="B24" s="15" t="s">
        <v>69</v>
      </c>
      <c r="C24" s="15" t="s">
        <v>70</v>
      </c>
      <c r="D24" s="15" t="s">
        <v>71</v>
      </c>
      <c r="E24" s="2"/>
      <c r="F24" s="1">
        <v>39</v>
      </c>
      <c r="H24" s="26"/>
    </row>
    <row r="25" spans="1:8" ht="12.75">
      <c r="A25" s="2">
        <v>20</v>
      </c>
      <c r="B25" s="15" t="s">
        <v>72</v>
      </c>
      <c r="C25" s="15" t="s">
        <v>73</v>
      </c>
      <c r="D25" s="15" t="s">
        <v>74</v>
      </c>
      <c r="E25" s="2"/>
      <c r="F25" s="1">
        <v>24</v>
      </c>
      <c r="H25" s="26"/>
    </row>
    <row r="26" spans="1:8" ht="12.75">
      <c r="A26" s="2">
        <v>21</v>
      </c>
      <c r="B26" s="15" t="s">
        <v>75</v>
      </c>
      <c r="C26" s="15" t="s">
        <v>76</v>
      </c>
      <c r="D26" s="15" t="s">
        <v>77</v>
      </c>
      <c r="E26" s="2"/>
      <c r="F26" s="1">
        <v>15</v>
      </c>
      <c r="H26" s="26"/>
    </row>
    <row r="27" spans="1:8" ht="12.75">
      <c r="A27" s="2">
        <v>22</v>
      </c>
      <c r="B27" s="15" t="s">
        <v>78</v>
      </c>
      <c r="C27" s="15" t="s">
        <v>79</v>
      </c>
      <c r="D27" s="15" t="s">
        <v>80</v>
      </c>
      <c r="E27" s="2"/>
      <c r="F27" s="1">
        <v>22</v>
      </c>
      <c r="H27" s="26"/>
    </row>
    <row r="28" spans="1:8" ht="12.75">
      <c r="A28" s="2">
        <v>23</v>
      </c>
      <c r="B28" s="15" t="s">
        <v>81</v>
      </c>
      <c r="C28" s="15" t="s">
        <v>82</v>
      </c>
      <c r="D28" s="15" t="s">
        <v>83</v>
      </c>
      <c r="E28" s="2"/>
      <c r="F28" s="1">
        <v>16</v>
      </c>
      <c r="H28" s="26"/>
    </row>
    <row r="29" spans="1:8" ht="12.75">
      <c r="A29" s="2">
        <v>24</v>
      </c>
      <c r="B29" s="15" t="s">
        <v>84</v>
      </c>
      <c r="C29" s="15" t="s">
        <v>85</v>
      </c>
      <c r="D29" s="15" t="s">
        <v>86</v>
      </c>
      <c r="E29" s="2"/>
      <c r="F29" s="1">
        <v>9</v>
      </c>
      <c r="H29" s="26"/>
    </row>
    <row r="30" spans="1:8" ht="12.75">
      <c r="A30" s="2">
        <v>25</v>
      </c>
      <c r="B30" s="15" t="s">
        <v>87</v>
      </c>
      <c r="C30" s="15" t="s">
        <v>88</v>
      </c>
      <c r="D30" s="15" t="s">
        <v>89</v>
      </c>
      <c r="E30" s="2"/>
      <c r="F30" s="1">
        <v>10</v>
      </c>
      <c r="H30" s="26"/>
    </row>
    <row r="31" spans="1:8" ht="12.75">
      <c r="A31" s="2">
        <v>26</v>
      </c>
      <c r="B31" s="15" t="s">
        <v>90</v>
      </c>
      <c r="C31" s="15" t="s">
        <v>91</v>
      </c>
      <c r="D31" s="15" t="s">
        <v>92</v>
      </c>
      <c r="E31" s="2"/>
      <c r="F31" s="1">
        <v>26</v>
      </c>
      <c r="H31" s="26"/>
    </row>
    <row r="32" spans="1:8" ht="12.75">
      <c r="A32" s="2">
        <v>27</v>
      </c>
      <c r="B32" s="15" t="s">
        <v>93</v>
      </c>
      <c r="C32" s="15" t="s">
        <v>94</v>
      </c>
      <c r="D32" s="15" t="s">
        <v>95</v>
      </c>
      <c r="E32" s="2"/>
      <c r="F32" s="1">
        <v>43</v>
      </c>
      <c r="H32" s="26"/>
    </row>
    <row r="33" spans="1:8" ht="12.75">
      <c r="A33" s="2">
        <v>28</v>
      </c>
      <c r="B33" s="15" t="s">
        <v>96</v>
      </c>
      <c r="C33" s="15" t="s">
        <v>97</v>
      </c>
      <c r="D33" s="15" t="s">
        <v>98</v>
      </c>
      <c r="E33" s="2"/>
      <c r="F33" s="1">
        <v>31</v>
      </c>
      <c r="H33" s="26"/>
    </row>
    <row r="34" spans="1:8" ht="12.75">
      <c r="A34" s="2">
        <v>29</v>
      </c>
      <c r="B34" s="15" t="s">
        <v>99</v>
      </c>
      <c r="C34" s="15" t="s">
        <v>32</v>
      </c>
      <c r="D34" s="15" t="s">
        <v>100</v>
      </c>
      <c r="E34" s="2"/>
      <c r="F34" s="1">
        <v>13</v>
      </c>
      <c r="H34" s="26"/>
    </row>
    <row r="35" spans="1:8" ht="12.75">
      <c r="A35" s="2">
        <v>30</v>
      </c>
      <c r="B35" s="15" t="s">
        <v>101</v>
      </c>
      <c r="C35" s="15" t="s">
        <v>102</v>
      </c>
      <c r="D35" s="15" t="s">
        <v>103</v>
      </c>
      <c r="E35" s="2"/>
      <c r="F35" s="1">
        <v>33</v>
      </c>
      <c r="H35" s="26"/>
    </row>
    <row r="36" spans="1:8" ht="12.75">
      <c r="A36" s="2">
        <v>31</v>
      </c>
      <c r="B36" s="15" t="s">
        <v>104</v>
      </c>
      <c r="C36" s="15" t="s">
        <v>105</v>
      </c>
      <c r="D36" s="15" t="s">
        <v>106</v>
      </c>
      <c r="E36" s="2"/>
      <c r="F36" s="1">
        <v>44</v>
      </c>
      <c r="H36" s="26"/>
    </row>
    <row r="37" spans="1:8" ht="12.75">
      <c r="A37" s="2">
        <v>32</v>
      </c>
      <c r="B37" s="15" t="s">
        <v>56</v>
      </c>
      <c r="C37" s="15" t="s">
        <v>34</v>
      </c>
      <c r="D37" s="15" t="s">
        <v>107</v>
      </c>
      <c r="E37" s="2"/>
      <c r="F37" s="1">
        <v>19</v>
      </c>
      <c r="H37" s="26"/>
    </row>
    <row r="38" spans="1:8" ht="12.75">
      <c r="A38" s="2">
        <v>33</v>
      </c>
      <c r="B38" s="15" t="s">
        <v>108</v>
      </c>
      <c r="C38" s="15" t="s">
        <v>109</v>
      </c>
      <c r="D38" s="15" t="s">
        <v>110</v>
      </c>
      <c r="E38" s="2"/>
      <c r="F38" s="1">
        <v>34</v>
      </c>
      <c r="H38" s="26"/>
    </row>
    <row r="39" spans="1:8" ht="12.75">
      <c r="A39" s="2">
        <v>34</v>
      </c>
      <c r="B39" s="16" t="s">
        <v>111</v>
      </c>
      <c r="C39" s="16" t="s">
        <v>112</v>
      </c>
      <c r="D39" s="16" t="s">
        <v>113</v>
      </c>
      <c r="E39" s="2"/>
      <c r="F39" s="1">
        <v>23</v>
      </c>
      <c r="H39" s="26"/>
    </row>
    <row r="40" spans="1:8" ht="12.75">
      <c r="A40" s="2">
        <v>35</v>
      </c>
      <c r="B40" s="15" t="s">
        <v>114</v>
      </c>
      <c r="C40" s="15" t="s">
        <v>115</v>
      </c>
      <c r="D40" s="15" t="s">
        <v>116</v>
      </c>
      <c r="E40" s="2"/>
      <c r="F40" s="1">
        <v>35</v>
      </c>
      <c r="H40" s="26"/>
    </row>
    <row r="41" spans="1:8" ht="12.75">
      <c r="A41" s="2">
        <v>36</v>
      </c>
      <c r="B41" s="15" t="s">
        <v>117</v>
      </c>
      <c r="C41" s="15" t="s">
        <v>118</v>
      </c>
      <c r="D41" s="15" t="s">
        <v>119</v>
      </c>
      <c r="E41" s="2"/>
      <c r="F41" s="1">
        <v>21</v>
      </c>
      <c r="H41" s="26"/>
    </row>
    <row r="42" spans="1:8" ht="12.75">
      <c r="A42" s="2">
        <v>37</v>
      </c>
      <c r="B42" s="15" t="s">
        <v>120</v>
      </c>
      <c r="C42" s="15" t="s">
        <v>121</v>
      </c>
      <c r="D42" s="15" t="s">
        <v>122</v>
      </c>
      <c r="E42" s="2"/>
      <c r="F42" s="1">
        <v>37</v>
      </c>
      <c r="H42" s="26"/>
    </row>
    <row r="43" spans="1:8" ht="12.75">
      <c r="A43" s="2">
        <v>38</v>
      </c>
      <c r="B43" s="15" t="s">
        <v>37</v>
      </c>
      <c r="C43" s="15" t="s">
        <v>123</v>
      </c>
      <c r="D43" s="15" t="s">
        <v>124</v>
      </c>
      <c r="E43" s="2"/>
      <c r="F43" s="1">
        <v>20</v>
      </c>
      <c r="H43" s="26"/>
    </row>
    <row r="44" spans="1:8" ht="12.75">
      <c r="A44" s="2">
        <v>39</v>
      </c>
      <c r="B44" s="15" t="s">
        <v>125</v>
      </c>
      <c r="C44" s="15" t="s">
        <v>99</v>
      </c>
      <c r="D44" s="15" t="s">
        <v>126</v>
      </c>
      <c r="E44" s="2"/>
      <c r="F44" s="1">
        <v>17</v>
      </c>
      <c r="H44" s="26"/>
    </row>
    <row r="45" spans="1:8" ht="12.75">
      <c r="A45" s="2">
        <v>40</v>
      </c>
      <c r="B45" s="15" t="s">
        <v>127</v>
      </c>
      <c r="C45" s="15" t="s">
        <v>128</v>
      </c>
      <c r="D45" s="15" t="s">
        <v>129</v>
      </c>
      <c r="E45" s="2"/>
      <c r="F45" s="1">
        <v>30</v>
      </c>
      <c r="H45" s="26"/>
    </row>
    <row r="46" spans="1:8" ht="12.75">
      <c r="A46" s="2">
        <v>41</v>
      </c>
      <c r="B46" s="15" t="s">
        <v>130</v>
      </c>
      <c r="C46" s="15" t="s">
        <v>32</v>
      </c>
      <c r="D46" s="15" t="s">
        <v>131</v>
      </c>
      <c r="E46" s="2"/>
      <c r="F46" s="1">
        <v>45</v>
      </c>
      <c r="H46" s="26"/>
    </row>
    <row r="47" spans="1:8" ht="12.75">
      <c r="A47" s="9">
        <v>42</v>
      </c>
      <c r="B47" s="17" t="s">
        <v>132</v>
      </c>
      <c r="C47" s="17" t="s">
        <v>96</v>
      </c>
      <c r="D47" s="17" t="s">
        <v>133</v>
      </c>
      <c r="E47" s="2"/>
      <c r="F47" s="1">
        <v>2</v>
      </c>
      <c r="H47" s="26"/>
    </row>
    <row r="48" spans="1:8" ht="12.75">
      <c r="A48" s="10"/>
      <c r="B48" s="7"/>
      <c r="C48" s="7"/>
      <c r="D48" s="12"/>
      <c r="E48" s="10"/>
      <c r="F48" s="8"/>
      <c r="H48" s="26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B3:D3"/>
    <mergeCell ref="A1:E1"/>
    <mergeCell ref="B4:D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Y8" sqref="Y8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7" width="5.7109375" style="0" customWidth="1"/>
    <col min="9" max="23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23" ht="13.5" customHeight="1">
      <c r="A4" s="4"/>
      <c r="B4" s="60"/>
      <c r="C4" s="60"/>
      <c r="D4" s="60"/>
      <c r="E4" s="64" t="s">
        <v>135</v>
      </c>
      <c r="F4" s="65"/>
      <c r="G4" s="66"/>
      <c r="J4" s="61" t="s">
        <v>151</v>
      </c>
      <c r="K4" s="62"/>
      <c r="L4" s="62"/>
      <c r="M4" s="63"/>
      <c r="O4" s="61" t="s">
        <v>152</v>
      </c>
      <c r="P4" s="62"/>
      <c r="Q4" s="62"/>
      <c r="R4" s="63"/>
      <c r="T4" s="61" t="s">
        <v>153</v>
      </c>
      <c r="U4" s="62"/>
      <c r="V4" s="62"/>
      <c r="W4" s="63"/>
    </row>
    <row r="5" spans="1:23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148</v>
      </c>
      <c r="F5" s="11" t="s">
        <v>149</v>
      </c>
      <c r="G5" s="11" t="s">
        <v>150</v>
      </c>
      <c r="I5" s="26"/>
      <c r="J5" s="57" t="s">
        <v>136</v>
      </c>
      <c r="K5" s="29" t="s">
        <v>137</v>
      </c>
      <c r="L5" s="29" t="s">
        <v>138</v>
      </c>
      <c r="M5" s="30" t="s">
        <v>139</v>
      </c>
      <c r="N5" s="28"/>
      <c r="O5" s="30" t="s">
        <v>147</v>
      </c>
      <c r="P5" s="30" t="s">
        <v>140</v>
      </c>
      <c r="Q5" s="30" t="s">
        <v>141</v>
      </c>
      <c r="R5" s="30" t="s">
        <v>142</v>
      </c>
      <c r="S5" s="28"/>
      <c r="T5" s="30" t="s">
        <v>143</v>
      </c>
      <c r="U5" s="30" t="s">
        <v>144</v>
      </c>
      <c r="V5" s="30" t="s">
        <v>145</v>
      </c>
      <c r="W5" s="30" t="s">
        <v>146</v>
      </c>
    </row>
    <row r="6" spans="1:23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47"/>
      <c r="F6" s="47"/>
      <c r="G6" s="53"/>
      <c r="H6" s="26"/>
      <c r="I6" s="1"/>
      <c r="J6" s="51">
        <v>12</v>
      </c>
      <c r="K6" s="48">
        <v>7</v>
      </c>
      <c r="L6" s="48">
        <v>10</v>
      </c>
      <c r="M6" s="48"/>
      <c r="N6" s="1"/>
      <c r="O6" s="51"/>
      <c r="P6" s="48"/>
      <c r="Q6" s="48"/>
      <c r="R6" s="48"/>
      <c r="T6" s="51"/>
      <c r="U6" s="48"/>
      <c r="V6" s="48"/>
      <c r="W6" s="48"/>
    </row>
    <row r="7" spans="1:23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47"/>
      <c r="F7" s="47"/>
      <c r="G7" s="53"/>
      <c r="H7" s="26"/>
      <c r="I7" s="1"/>
      <c r="J7" s="51"/>
      <c r="K7" s="48">
        <v>2</v>
      </c>
      <c r="L7" s="48">
        <v>8</v>
      </c>
      <c r="M7" s="48"/>
      <c r="N7" s="1"/>
      <c r="O7" s="51"/>
      <c r="P7" s="48"/>
      <c r="Q7" s="48"/>
      <c r="R7" s="48"/>
      <c r="T7" s="51"/>
      <c r="U7" s="48"/>
      <c r="V7" s="48"/>
      <c r="W7" s="48"/>
    </row>
    <row r="8" spans="1:23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47"/>
      <c r="F8" s="47"/>
      <c r="G8" s="53"/>
      <c r="H8" s="26"/>
      <c r="I8" s="1"/>
      <c r="J8" s="51">
        <v>9</v>
      </c>
      <c r="K8" s="48">
        <v>4</v>
      </c>
      <c r="L8" s="48">
        <v>5</v>
      </c>
      <c r="M8" s="48"/>
      <c r="N8" s="1"/>
      <c r="O8" s="51"/>
      <c r="P8" s="48"/>
      <c r="Q8" s="48"/>
      <c r="R8" s="48"/>
      <c r="T8" s="51"/>
      <c r="U8" s="48"/>
      <c r="V8" s="48"/>
      <c r="W8" s="48"/>
    </row>
    <row r="9" spans="1:23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47"/>
      <c r="F9" s="47"/>
      <c r="G9" s="53"/>
      <c r="H9" s="26"/>
      <c r="I9" s="1"/>
      <c r="J9" s="51">
        <v>8</v>
      </c>
      <c r="K9" s="48">
        <v>6</v>
      </c>
      <c r="L9" s="48">
        <v>13</v>
      </c>
      <c r="M9" s="48"/>
      <c r="N9" s="1"/>
      <c r="O9" s="51"/>
      <c r="P9" s="48"/>
      <c r="Q9" s="48"/>
      <c r="R9" s="48"/>
      <c r="T9" s="51"/>
      <c r="U9" s="48"/>
      <c r="V9" s="48"/>
      <c r="W9" s="48"/>
    </row>
    <row r="10" spans="1:23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47"/>
      <c r="F10" s="47"/>
      <c r="G10" s="54"/>
      <c r="H10" s="26"/>
      <c r="I10" s="1"/>
      <c r="J10" s="51"/>
      <c r="K10" s="48"/>
      <c r="L10" s="48">
        <v>3</v>
      </c>
      <c r="M10" s="48"/>
      <c r="N10" s="1"/>
      <c r="O10" s="51"/>
      <c r="P10" s="48"/>
      <c r="Q10" s="48"/>
      <c r="R10" s="48"/>
      <c r="T10" s="51"/>
      <c r="U10" s="48"/>
      <c r="V10" s="48"/>
      <c r="W10" s="48"/>
    </row>
    <row r="11" spans="1:23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47"/>
      <c r="F11" s="47"/>
      <c r="G11" s="53"/>
      <c r="H11" s="26"/>
      <c r="I11" s="1"/>
      <c r="J11" s="51">
        <v>8</v>
      </c>
      <c r="K11" s="48">
        <v>3</v>
      </c>
      <c r="L11" s="48">
        <v>3</v>
      </c>
      <c r="M11" s="48"/>
      <c r="N11" s="1"/>
      <c r="O11" s="51"/>
      <c r="P11" s="48"/>
      <c r="Q11" s="48"/>
      <c r="R11" s="48"/>
      <c r="T11" s="51"/>
      <c r="U11" s="48"/>
      <c r="V11" s="48"/>
      <c r="W11" s="48"/>
    </row>
    <row r="12" spans="1:23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47"/>
      <c r="F12" s="47"/>
      <c r="G12" s="53"/>
      <c r="H12" s="26"/>
      <c r="I12" s="1"/>
      <c r="J12" s="51">
        <v>5</v>
      </c>
      <c r="K12" s="48">
        <v>3</v>
      </c>
      <c r="L12" s="48">
        <v>12</v>
      </c>
      <c r="M12" s="48"/>
      <c r="N12" s="1"/>
      <c r="O12" s="51"/>
      <c r="P12" s="48"/>
      <c r="Q12" s="48"/>
      <c r="R12" s="48"/>
      <c r="T12" s="51"/>
      <c r="U12" s="48"/>
      <c r="V12" s="48"/>
      <c r="W12" s="48"/>
    </row>
    <row r="13" spans="1:23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47"/>
      <c r="F13" s="47"/>
      <c r="G13" s="53"/>
      <c r="H13" s="26"/>
      <c r="I13" s="1"/>
      <c r="J13" s="51"/>
      <c r="K13" s="48"/>
      <c r="L13" s="48">
        <v>1</v>
      </c>
      <c r="M13" s="48"/>
      <c r="N13" s="1"/>
      <c r="O13" s="51"/>
      <c r="P13" s="48"/>
      <c r="Q13" s="48"/>
      <c r="R13" s="48"/>
      <c r="T13" s="51"/>
      <c r="U13" s="48"/>
      <c r="V13" s="48"/>
      <c r="W13" s="48"/>
    </row>
    <row r="14" spans="1:23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47"/>
      <c r="F14" s="47"/>
      <c r="G14" s="53"/>
      <c r="H14" s="26"/>
      <c r="I14" s="1"/>
      <c r="J14" s="51">
        <v>11</v>
      </c>
      <c r="K14" s="48">
        <v>12</v>
      </c>
      <c r="L14" s="48">
        <v>6</v>
      </c>
      <c r="M14" s="48"/>
      <c r="N14" s="1"/>
      <c r="O14" s="51"/>
      <c r="P14" s="48"/>
      <c r="Q14" s="48"/>
      <c r="R14" s="48"/>
      <c r="T14" s="51"/>
      <c r="U14" s="48"/>
      <c r="V14" s="48"/>
      <c r="W14" s="48"/>
    </row>
    <row r="15" spans="1:23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47"/>
      <c r="F15" s="47"/>
      <c r="G15" s="54"/>
      <c r="H15" s="26"/>
      <c r="I15" s="1"/>
      <c r="J15" s="51">
        <v>13</v>
      </c>
      <c r="K15" s="48">
        <v>4</v>
      </c>
      <c r="L15" s="48">
        <v>10</v>
      </c>
      <c r="M15" s="48"/>
      <c r="N15" s="1"/>
      <c r="O15" s="51"/>
      <c r="P15" s="48"/>
      <c r="Q15" s="48"/>
      <c r="R15" s="48"/>
      <c r="T15" s="51"/>
      <c r="U15" s="48"/>
      <c r="V15" s="48"/>
      <c r="W15" s="48"/>
    </row>
    <row r="16" spans="1:23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47"/>
      <c r="F16" s="47"/>
      <c r="G16" s="53"/>
      <c r="H16" s="26"/>
      <c r="I16" s="1"/>
      <c r="J16" s="51">
        <v>13</v>
      </c>
      <c r="K16" s="48">
        <v>13</v>
      </c>
      <c r="L16" s="48">
        <v>10</v>
      </c>
      <c r="M16" s="48"/>
      <c r="N16" s="1"/>
      <c r="O16" s="51"/>
      <c r="P16" s="48"/>
      <c r="Q16" s="48"/>
      <c r="R16" s="48"/>
      <c r="T16" s="51"/>
      <c r="U16" s="48"/>
      <c r="V16" s="48"/>
      <c r="W16" s="48"/>
    </row>
    <row r="17" spans="1:23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47"/>
      <c r="F17" s="47"/>
      <c r="G17" s="53"/>
      <c r="H17" s="26"/>
      <c r="I17" s="1"/>
      <c r="J17" s="51">
        <v>6</v>
      </c>
      <c r="K17" s="48">
        <v>4</v>
      </c>
      <c r="L17" s="48">
        <v>3</v>
      </c>
      <c r="M17" s="48"/>
      <c r="N17" s="1"/>
      <c r="O17" s="51"/>
      <c r="P17" s="48"/>
      <c r="Q17" s="48"/>
      <c r="R17" s="48"/>
      <c r="T17" s="51"/>
      <c r="U17" s="48"/>
      <c r="V17" s="48"/>
      <c r="W17" s="48"/>
    </row>
    <row r="18" spans="1:23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47"/>
      <c r="F18" s="47"/>
      <c r="G18" s="53"/>
      <c r="H18" s="26"/>
      <c r="I18" s="1"/>
      <c r="J18" s="51">
        <v>10</v>
      </c>
      <c r="K18" s="48">
        <v>6</v>
      </c>
      <c r="L18" s="48">
        <v>4</v>
      </c>
      <c r="M18" s="48"/>
      <c r="N18" s="1"/>
      <c r="O18" s="51"/>
      <c r="P18" s="48"/>
      <c r="Q18" s="48"/>
      <c r="R18" s="48"/>
      <c r="T18" s="51"/>
      <c r="U18" s="48"/>
      <c r="V18" s="48"/>
      <c r="W18" s="48"/>
    </row>
    <row r="19" spans="1:23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47"/>
      <c r="F19" s="47"/>
      <c r="G19" s="53"/>
      <c r="H19" s="26"/>
      <c r="I19" s="1"/>
      <c r="J19" s="51">
        <v>10</v>
      </c>
      <c r="K19" s="48">
        <v>11</v>
      </c>
      <c r="L19" s="48">
        <v>12</v>
      </c>
      <c r="M19" s="48"/>
      <c r="N19" s="1"/>
      <c r="O19" s="51"/>
      <c r="P19" s="48"/>
      <c r="Q19" s="48"/>
      <c r="R19" s="48"/>
      <c r="T19" s="51"/>
      <c r="U19" s="48"/>
      <c r="V19" s="48"/>
      <c r="W19" s="48"/>
    </row>
    <row r="20" spans="1:23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47"/>
      <c r="F20" s="47"/>
      <c r="G20" s="54"/>
      <c r="H20" s="26"/>
      <c r="I20" s="1"/>
      <c r="J20" s="51">
        <v>11</v>
      </c>
      <c r="K20" s="48">
        <v>5</v>
      </c>
      <c r="L20" s="48">
        <v>5</v>
      </c>
      <c r="M20" s="48"/>
      <c r="N20" s="1"/>
      <c r="O20" s="51"/>
      <c r="P20" s="48"/>
      <c r="Q20" s="48"/>
      <c r="R20" s="48"/>
      <c r="T20" s="51"/>
      <c r="U20" s="48"/>
      <c r="V20" s="48"/>
      <c r="W20" s="48"/>
    </row>
    <row r="21" spans="1:23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47"/>
      <c r="F21" s="47"/>
      <c r="G21" s="53"/>
      <c r="H21" s="26"/>
      <c r="I21" s="1"/>
      <c r="J21" s="51">
        <v>9</v>
      </c>
      <c r="K21" s="48">
        <v>6</v>
      </c>
      <c r="L21" s="48">
        <v>8</v>
      </c>
      <c r="M21" s="48"/>
      <c r="N21" s="1"/>
      <c r="O21" s="51"/>
      <c r="P21" s="48"/>
      <c r="Q21" s="48"/>
      <c r="R21" s="48"/>
      <c r="T21" s="51"/>
      <c r="U21" s="48"/>
      <c r="V21" s="48"/>
      <c r="W21" s="48"/>
    </row>
    <row r="22" spans="1:23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47"/>
      <c r="F22" s="47"/>
      <c r="G22" s="53"/>
      <c r="H22" s="26"/>
      <c r="I22" s="1"/>
      <c r="J22" s="51">
        <v>11</v>
      </c>
      <c r="K22" s="48">
        <v>10</v>
      </c>
      <c r="L22" s="48">
        <v>10</v>
      </c>
      <c r="M22" s="48"/>
      <c r="N22" s="1"/>
      <c r="O22" s="51"/>
      <c r="P22" s="48"/>
      <c r="Q22" s="48"/>
      <c r="R22" s="48"/>
      <c r="T22" s="51"/>
      <c r="U22" s="48"/>
      <c r="V22" s="48"/>
      <c r="W22" s="48"/>
    </row>
    <row r="23" spans="1:23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47"/>
      <c r="F23" s="47"/>
      <c r="G23" s="53"/>
      <c r="H23" s="26"/>
      <c r="I23" s="1"/>
      <c r="J23" s="51">
        <v>6</v>
      </c>
      <c r="K23" s="48">
        <v>5</v>
      </c>
      <c r="L23" s="48">
        <v>5</v>
      </c>
      <c r="M23" s="48"/>
      <c r="N23" s="1"/>
      <c r="O23" s="51"/>
      <c r="P23" s="48"/>
      <c r="Q23" s="48"/>
      <c r="R23" s="48"/>
      <c r="T23" s="51"/>
      <c r="U23" s="48"/>
      <c r="V23" s="48"/>
      <c r="W23" s="48"/>
    </row>
    <row r="24" spans="1:23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47"/>
      <c r="F24" s="47"/>
      <c r="G24" s="53"/>
      <c r="H24" s="26"/>
      <c r="I24" s="1"/>
      <c r="J24" s="51">
        <v>9</v>
      </c>
      <c r="K24" s="48"/>
      <c r="L24" s="48">
        <v>14</v>
      </c>
      <c r="M24" s="48"/>
      <c r="N24" s="1"/>
      <c r="O24" s="51"/>
      <c r="P24" s="48"/>
      <c r="Q24" s="48"/>
      <c r="R24" s="48"/>
      <c r="T24" s="51"/>
      <c r="U24" s="48"/>
      <c r="V24" s="48"/>
      <c r="W24" s="48"/>
    </row>
    <row r="25" spans="1:23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47"/>
      <c r="F25" s="47"/>
      <c r="G25" s="54"/>
      <c r="H25" s="26"/>
      <c r="I25" s="1"/>
      <c r="J25" s="51">
        <v>6</v>
      </c>
      <c r="K25" s="48"/>
      <c r="L25" s="48">
        <v>6</v>
      </c>
      <c r="M25" s="48"/>
      <c r="N25" s="1"/>
      <c r="O25" s="51"/>
      <c r="P25" s="48"/>
      <c r="Q25" s="48"/>
      <c r="R25" s="48"/>
      <c r="T25" s="51"/>
      <c r="U25" s="48"/>
      <c r="V25" s="48"/>
      <c r="W25" s="48"/>
    </row>
    <row r="26" spans="1:23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47"/>
      <c r="F26" s="47"/>
      <c r="G26" s="53"/>
      <c r="H26" s="26"/>
      <c r="I26" s="1"/>
      <c r="J26" s="51">
        <v>13</v>
      </c>
      <c r="K26" s="48">
        <v>9</v>
      </c>
      <c r="L26" s="48">
        <v>10</v>
      </c>
      <c r="M26" s="48"/>
      <c r="N26" s="1"/>
      <c r="O26" s="51"/>
      <c r="P26" s="48"/>
      <c r="Q26" s="48"/>
      <c r="R26" s="48"/>
      <c r="T26" s="51"/>
      <c r="U26" s="48"/>
      <c r="V26" s="48"/>
      <c r="W26" s="48"/>
    </row>
    <row r="27" spans="1:23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47"/>
      <c r="F27" s="47"/>
      <c r="G27" s="53"/>
      <c r="H27" s="26"/>
      <c r="I27" s="1"/>
      <c r="J27" s="51">
        <v>10</v>
      </c>
      <c r="K27" s="48">
        <v>6</v>
      </c>
      <c r="L27" s="48">
        <v>10</v>
      </c>
      <c r="M27" s="48"/>
      <c r="N27" s="1"/>
      <c r="O27" s="51"/>
      <c r="P27" s="48"/>
      <c r="Q27" s="48"/>
      <c r="R27" s="48"/>
      <c r="T27" s="51"/>
      <c r="U27" s="48"/>
      <c r="V27" s="48"/>
      <c r="W27" s="48"/>
    </row>
    <row r="28" spans="1:23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47"/>
      <c r="F28" s="47"/>
      <c r="G28" s="53"/>
      <c r="H28" s="26"/>
      <c r="I28" s="1"/>
      <c r="J28" s="51">
        <v>10</v>
      </c>
      <c r="K28" s="48">
        <v>3</v>
      </c>
      <c r="L28" s="48">
        <v>3</v>
      </c>
      <c r="M28" s="48"/>
      <c r="N28" s="1"/>
      <c r="O28" s="51"/>
      <c r="P28" s="48"/>
      <c r="Q28" s="48"/>
      <c r="R28" s="48"/>
      <c r="T28" s="51"/>
      <c r="U28" s="48"/>
      <c r="V28" s="48"/>
      <c r="W28" s="48"/>
    </row>
    <row r="29" spans="1:23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47"/>
      <c r="F29" s="47"/>
      <c r="G29" s="53"/>
      <c r="H29" s="26"/>
      <c r="I29" s="1"/>
      <c r="J29" s="51">
        <v>13</v>
      </c>
      <c r="K29" s="48">
        <v>5</v>
      </c>
      <c r="L29" s="48">
        <v>8</v>
      </c>
      <c r="M29" s="48"/>
      <c r="N29" s="1"/>
      <c r="O29" s="51"/>
      <c r="P29" s="48"/>
      <c r="Q29" s="48"/>
      <c r="R29" s="48"/>
      <c r="T29" s="51"/>
      <c r="U29" s="48"/>
      <c r="V29" s="48"/>
      <c r="W29" s="48"/>
    </row>
    <row r="30" spans="1:23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47"/>
      <c r="F30" s="47"/>
      <c r="G30" s="54"/>
      <c r="H30" s="26"/>
      <c r="I30" s="1"/>
      <c r="J30" s="51">
        <v>9</v>
      </c>
      <c r="K30" s="48">
        <v>9</v>
      </c>
      <c r="L30" s="48">
        <v>9</v>
      </c>
      <c r="M30" s="48"/>
      <c r="N30" s="1"/>
      <c r="O30" s="51"/>
      <c r="P30" s="48"/>
      <c r="Q30" s="48"/>
      <c r="R30" s="48"/>
      <c r="T30" s="51"/>
      <c r="U30" s="48"/>
      <c r="V30" s="48"/>
      <c r="W30" s="48"/>
    </row>
    <row r="31" spans="1:23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47"/>
      <c r="F31" s="47"/>
      <c r="G31" s="53"/>
      <c r="H31" s="26"/>
      <c r="I31" s="1"/>
      <c r="J31" s="51">
        <v>10</v>
      </c>
      <c r="K31" s="48">
        <v>6</v>
      </c>
      <c r="L31" s="48">
        <v>4</v>
      </c>
      <c r="M31" s="48"/>
      <c r="N31" s="1"/>
      <c r="O31" s="51"/>
      <c r="P31" s="48"/>
      <c r="Q31" s="48"/>
      <c r="R31" s="48"/>
      <c r="T31" s="51"/>
      <c r="U31" s="48"/>
      <c r="V31" s="48"/>
      <c r="W31" s="48"/>
    </row>
    <row r="32" spans="1:23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47"/>
      <c r="F32" s="47"/>
      <c r="G32" s="53"/>
      <c r="H32" s="26"/>
      <c r="I32" s="1"/>
      <c r="J32" s="51"/>
      <c r="K32" s="48">
        <v>5</v>
      </c>
      <c r="L32" s="48">
        <v>4</v>
      </c>
      <c r="M32" s="48"/>
      <c r="N32" s="1"/>
      <c r="O32" s="51"/>
      <c r="P32" s="48"/>
      <c r="Q32" s="48"/>
      <c r="R32" s="48"/>
      <c r="T32" s="51"/>
      <c r="U32" s="48"/>
      <c r="V32" s="48"/>
      <c r="W32" s="48"/>
    </row>
    <row r="33" spans="1:23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47"/>
      <c r="F33" s="47"/>
      <c r="G33" s="53"/>
      <c r="H33" s="26"/>
      <c r="I33" s="1"/>
      <c r="J33" s="51">
        <v>11</v>
      </c>
      <c r="K33" s="48">
        <v>11</v>
      </c>
      <c r="L33" s="48">
        <v>9</v>
      </c>
      <c r="M33" s="48"/>
      <c r="N33" s="1"/>
      <c r="O33" s="51"/>
      <c r="P33" s="48"/>
      <c r="Q33" s="48"/>
      <c r="R33" s="48"/>
      <c r="T33" s="51"/>
      <c r="U33" s="48"/>
      <c r="V33" s="48"/>
      <c r="W33" s="48"/>
    </row>
    <row r="34" spans="1:23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47"/>
      <c r="F34" s="47"/>
      <c r="G34" s="53"/>
      <c r="H34" s="26"/>
      <c r="I34" s="1"/>
      <c r="J34" s="51"/>
      <c r="K34" s="48">
        <v>2</v>
      </c>
      <c r="L34" s="48">
        <v>3</v>
      </c>
      <c r="M34" s="48"/>
      <c r="N34" s="1"/>
      <c r="O34" s="51"/>
      <c r="P34" s="48"/>
      <c r="Q34" s="48"/>
      <c r="R34" s="48"/>
      <c r="T34" s="51"/>
      <c r="U34" s="48"/>
      <c r="V34" s="48"/>
      <c r="W34" s="48"/>
    </row>
    <row r="35" spans="1:23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47"/>
      <c r="F35" s="47"/>
      <c r="G35" s="54"/>
      <c r="H35" s="26"/>
      <c r="I35" s="1"/>
      <c r="J35" s="51">
        <v>14</v>
      </c>
      <c r="K35" s="48">
        <v>9</v>
      </c>
      <c r="L35" s="48">
        <v>14</v>
      </c>
      <c r="M35" s="48"/>
      <c r="N35" s="1"/>
      <c r="O35" s="51"/>
      <c r="P35" s="48"/>
      <c r="Q35" s="48"/>
      <c r="R35" s="48"/>
      <c r="T35" s="51"/>
      <c r="U35" s="48"/>
      <c r="V35" s="48"/>
      <c r="W35" s="48"/>
    </row>
    <row r="36" spans="1:23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47"/>
      <c r="F36" s="47"/>
      <c r="G36" s="53"/>
      <c r="H36" s="26"/>
      <c r="I36" s="1"/>
      <c r="J36" s="51">
        <v>10</v>
      </c>
      <c r="K36" s="48">
        <v>5</v>
      </c>
      <c r="L36" s="48">
        <v>7</v>
      </c>
      <c r="M36" s="48"/>
      <c r="N36" s="1"/>
      <c r="O36" s="51"/>
      <c r="P36" s="48"/>
      <c r="Q36" s="48"/>
      <c r="R36" s="48"/>
      <c r="T36" s="51"/>
      <c r="U36" s="48"/>
      <c r="V36" s="48"/>
      <c r="W36" s="48"/>
    </row>
    <row r="37" spans="1:23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47"/>
      <c r="F37" s="47"/>
      <c r="G37" s="53"/>
      <c r="H37" s="26"/>
      <c r="I37" s="1"/>
      <c r="J37" s="51">
        <v>12</v>
      </c>
      <c r="K37" s="48">
        <v>4</v>
      </c>
      <c r="L37" s="48">
        <v>8</v>
      </c>
      <c r="M37" s="48"/>
      <c r="N37" s="1"/>
      <c r="O37" s="51"/>
      <c r="P37" s="48"/>
      <c r="Q37" s="48"/>
      <c r="R37" s="48"/>
      <c r="T37" s="51"/>
      <c r="U37" s="48"/>
      <c r="V37" s="48"/>
      <c r="W37" s="48"/>
    </row>
    <row r="38" spans="1:23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47"/>
      <c r="F38" s="47"/>
      <c r="G38" s="53"/>
      <c r="H38" s="26"/>
      <c r="I38" s="1"/>
      <c r="J38" s="51">
        <v>7</v>
      </c>
      <c r="K38" s="48">
        <v>5</v>
      </c>
      <c r="L38" s="48">
        <v>2</v>
      </c>
      <c r="M38" s="48"/>
      <c r="N38" s="1"/>
      <c r="O38" s="51"/>
      <c r="P38" s="48"/>
      <c r="Q38" s="48"/>
      <c r="R38" s="48"/>
      <c r="T38" s="51"/>
      <c r="U38" s="48"/>
      <c r="V38" s="48"/>
      <c r="W38" s="48"/>
    </row>
    <row r="39" spans="1:23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47"/>
      <c r="F39" s="47"/>
      <c r="G39" s="53"/>
      <c r="H39" s="26"/>
      <c r="I39" s="1"/>
      <c r="J39" s="51">
        <v>9</v>
      </c>
      <c r="K39" s="48">
        <v>4</v>
      </c>
      <c r="L39" s="48">
        <v>6</v>
      </c>
      <c r="M39" s="48"/>
      <c r="N39" s="1"/>
      <c r="O39" s="51"/>
      <c r="P39" s="48"/>
      <c r="Q39" s="48"/>
      <c r="R39" s="48"/>
      <c r="T39" s="51"/>
      <c r="U39" s="48"/>
      <c r="V39" s="48"/>
      <c r="W39" s="48"/>
    </row>
    <row r="40" spans="1:23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47"/>
      <c r="F40" s="47"/>
      <c r="G40" s="54"/>
      <c r="H40" s="26"/>
      <c r="I40" s="1"/>
      <c r="J40" s="51">
        <v>10</v>
      </c>
      <c r="K40" s="48">
        <v>11</v>
      </c>
      <c r="L40" s="48">
        <v>7</v>
      </c>
      <c r="M40" s="48"/>
      <c r="N40" s="1"/>
      <c r="O40" s="51"/>
      <c r="P40" s="48"/>
      <c r="Q40" s="48"/>
      <c r="R40" s="48"/>
      <c r="T40" s="51"/>
      <c r="U40" s="48"/>
      <c r="V40" s="48"/>
      <c r="W40" s="48"/>
    </row>
    <row r="41" spans="1:23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47"/>
      <c r="F41" s="47"/>
      <c r="G41" s="53"/>
      <c r="H41" s="26"/>
      <c r="I41" s="1"/>
      <c r="J41" s="51">
        <v>12</v>
      </c>
      <c r="K41" s="48">
        <v>10</v>
      </c>
      <c r="L41" s="48">
        <v>13</v>
      </c>
      <c r="M41" s="48"/>
      <c r="N41" s="1"/>
      <c r="O41" s="51"/>
      <c r="P41" s="48"/>
      <c r="Q41" s="48"/>
      <c r="R41" s="48"/>
      <c r="T41" s="51"/>
      <c r="U41" s="48"/>
      <c r="V41" s="48"/>
      <c r="W41" s="48"/>
    </row>
    <row r="42" spans="1:23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47"/>
      <c r="F42" s="47"/>
      <c r="G42" s="53"/>
      <c r="H42" s="26"/>
      <c r="I42" s="1"/>
      <c r="J42" s="51">
        <v>8</v>
      </c>
      <c r="K42" s="48">
        <v>5</v>
      </c>
      <c r="L42" s="48">
        <v>4</v>
      </c>
      <c r="M42" s="48"/>
      <c r="N42" s="1"/>
      <c r="O42" s="51"/>
      <c r="P42" s="48"/>
      <c r="Q42" s="48"/>
      <c r="R42" s="48"/>
      <c r="T42" s="51"/>
      <c r="U42" s="48"/>
      <c r="V42" s="48"/>
      <c r="W42" s="48"/>
    </row>
    <row r="43" spans="1:23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47"/>
      <c r="F43" s="47"/>
      <c r="G43" s="53"/>
      <c r="H43" s="26"/>
      <c r="I43" s="1"/>
      <c r="J43" s="51">
        <v>12</v>
      </c>
      <c r="K43" s="48">
        <v>13</v>
      </c>
      <c r="L43" s="48">
        <v>9</v>
      </c>
      <c r="M43" s="48"/>
      <c r="N43" s="1"/>
      <c r="O43" s="51"/>
      <c r="P43" s="48"/>
      <c r="Q43" s="48"/>
      <c r="R43" s="48"/>
      <c r="T43" s="51"/>
      <c r="U43" s="48"/>
      <c r="V43" s="48"/>
      <c r="W43" s="48"/>
    </row>
    <row r="44" spans="1:23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47"/>
      <c r="F44" s="47"/>
      <c r="G44" s="53"/>
      <c r="H44" s="26"/>
      <c r="I44" s="1"/>
      <c r="J44" s="51">
        <v>9</v>
      </c>
      <c r="K44" s="48"/>
      <c r="L44" s="48">
        <v>1</v>
      </c>
      <c r="M44" s="48"/>
      <c r="N44" s="1"/>
      <c r="O44" s="51"/>
      <c r="P44" s="48"/>
      <c r="Q44" s="48"/>
      <c r="R44" s="48"/>
      <c r="T44" s="51"/>
      <c r="U44" s="48"/>
      <c r="V44" s="48"/>
      <c r="W44" s="48"/>
    </row>
    <row r="45" spans="1:23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47"/>
      <c r="F45" s="47"/>
      <c r="G45" s="47"/>
      <c r="H45" s="26"/>
      <c r="I45" s="1"/>
      <c r="J45" s="51">
        <v>11</v>
      </c>
      <c r="K45" s="48">
        <v>12</v>
      </c>
      <c r="L45" s="48">
        <v>14</v>
      </c>
      <c r="M45" s="48"/>
      <c r="N45" s="1"/>
      <c r="O45" s="51"/>
      <c r="P45" s="48"/>
      <c r="Q45" s="48"/>
      <c r="R45" s="48"/>
      <c r="T45" s="51"/>
      <c r="U45" s="48"/>
      <c r="V45" s="48"/>
      <c r="W45" s="48"/>
    </row>
    <row r="46" spans="1:23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47"/>
      <c r="F46" s="47"/>
      <c r="G46" s="47"/>
      <c r="H46" s="26"/>
      <c r="I46" s="1"/>
      <c r="J46" s="51">
        <v>11</v>
      </c>
      <c r="K46" s="48">
        <v>5</v>
      </c>
      <c r="L46" s="48">
        <v>3</v>
      </c>
      <c r="M46" s="48"/>
      <c r="N46" s="1"/>
      <c r="O46" s="51"/>
      <c r="P46" s="48"/>
      <c r="Q46" s="48"/>
      <c r="R46" s="48"/>
      <c r="T46" s="51"/>
      <c r="U46" s="48"/>
      <c r="V46" s="48"/>
      <c r="W46" s="48"/>
    </row>
    <row r="47" spans="1:23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47"/>
      <c r="F47" s="47"/>
      <c r="G47" s="47"/>
      <c r="H47" s="26"/>
      <c r="I47" s="1"/>
      <c r="J47" s="51">
        <v>7</v>
      </c>
      <c r="K47" s="48">
        <v>5</v>
      </c>
      <c r="L47" s="48">
        <v>1</v>
      </c>
      <c r="M47" s="48"/>
      <c r="N47" s="1"/>
      <c r="O47" s="51"/>
      <c r="P47" s="48"/>
      <c r="Q47" s="48"/>
      <c r="R47" s="48"/>
      <c r="T47" s="51"/>
      <c r="U47" s="48"/>
      <c r="V47" s="48"/>
      <c r="W47" s="48"/>
    </row>
    <row r="48" spans="1:14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  <c r="M48" s="1"/>
      <c r="N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7">
    <mergeCell ref="T4:W4"/>
    <mergeCell ref="B3:D3"/>
    <mergeCell ref="A1:E1"/>
    <mergeCell ref="B4:D4"/>
    <mergeCell ref="E4:G4"/>
    <mergeCell ref="J4:M4"/>
    <mergeCell ref="O4:R4"/>
  </mergeCells>
  <conditionalFormatting sqref="O6:R47">
    <cfRule type="top10" priority="35" dxfId="22" stopIfTrue="1" rank="10"/>
    <cfRule type="top10" priority="36" dxfId="9" stopIfTrue="1" rank="10" bottom="1"/>
  </conditionalFormatting>
  <conditionalFormatting sqref="T6:W47">
    <cfRule type="top10" priority="33" dxfId="22" stopIfTrue="1" rank="10"/>
    <cfRule type="top10" priority="34" dxfId="9" stopIfTrue="1" rank="10" bottom="1"/>
  </conditionalFormatting>
  <conditionalFormatting sqref="E6:G47">
    <cfRule type="cellIs" priority="30" dxfId="9" operator="equal" stopIfTrue="1">
      <formula>10</formula>
    </cfRule>
    <cfRule type="cellIs" priority="31" dxfId="9" operator="lessThan" stopIfTrue="1">
      <formula>10</formula>
    </cfRule>
    <cfRule type="cellIs" priority="32" dxfId="22" operator="greaterThan" stopIfTrue="1">
      <formula>11</formula>
    </cfRule>
  </conditionalFormatting>
  <conditionalFormatting sqref="J6:M47">
    <cfRule type="cellIs" priority="11" dxfId="22" operator="equal" stopIfTrue="1">
      <formula>11</formula>
    </cfRule>
    <cfRule type="cellIs" priority="20" dxfId="9" operator="equal" stopIfTrue="1">
      <formula>10</formula>
    </cfRule>
    <cfRule type="cellIs" priority="21" dxfId="9" operator="lessThan" stopIfTrue="1">
      <formula>10</formula>
    </cfRule>
    <cfRule type="cellIs" priority="22" dxfId="26" operator="lessThan" stopIfTrue="1">
      <formula>10</formula>
    </cfRule>
    <cfRule type="cellIs" priority="23" dxfId="22" operator="greaterThan" stopIfTrue="1">
      <formula>11</formula>
    </cfRule>
  </conditionalFormatting>
  <conditionalFormatting sqref="O6:R47">
    <cfRule type="cellIs" priority="16" dxfId="9" operator="equal" stopIfTrue="1">
      <formula>10</formula>
    </cfRule>
    <cfRule type="cellIs" priority="17" dxfId="9" operator="lessThan" stopIfTrue="1">
      <formula>10</formula>
    </cfRule>
    <cfRule type="cellIs" priority="18" dxfId="26" operator="lessThan" stopIfTrue="1">
      <formula>10</formula>
    </cfRule>
    <cfRule type="cellIs" priority="19" dxfId="22" operator="greaterThan" stopIfTrue="1">
      <formula>11</formula>
    </cfRule>
  </conditionalFormatting>
  <conditionalFormatting sqref="T6:W47">
    <cfRule type="cellIs" priority="12" dxfId="9" operator="equal" stopIfTrue="1">
      <formula>10</formula>
    </cfRule>
    <cfRule type="cellIs" priority="13" dxfId="9" operator="lessThan" stopIfTrue="1">
      <formula>10</formula>
    </cfRule>
    <cfRule type="cellIs" priority="14" dxfId="26" operator="lessThan" stopIfTrue="1">
      <formula>10</formula>
    </cfRule>
    <cfRule type="cellIs" priority="15" dxfId="22" operator="greaterThan" stopIfTrue="1">
      <formula>11</formula>
    </cfRule>
  </conditionalFormatting>
  <conditionalFormatting sqref="O6:R47">
    <cfRule type="cellIs" priority="6" dxfId="22" operator="equal" stopIfTrue="1">
      <formula>11</formula>
    </cfRule>
    <cfRule type="cellIs" priority="7" dxfId="9" operator="equal" stopIfTrue="1">
      <formula>10</formula>
    </cfRule>
    <cfRule type="cellIs" priority="8" dxfId="9" operator="lessThan" stopIfTrue="1">
      <formula>10</formula>
    </cfRule>
    <cfRule type="cellIs" priority="9" dxfId="26" operator="lessThan" stopIfTrue="1">
      <formula>10</formula>
    </cfRule>
    <cfRule type="cellIs" priority="10" dxfId="22" operator="greaterThan" stopIfTrue="1">
      <formula>11</formula>
    </cfRule>
  </conditionalFormatting>
  <conditionalFormatting sqref="T6:W47">
    <cfRule type="cellIs" priority="1" dxfId="22" operator="equal" stopIfTrue="1">
      <formula>11</formula>
    </cfRule>
    <cfRule type="cellIs" priority="2" dxfId="9" operator="equal" stopIfTrue="1">
      <formula>10</formula>
    </cfRule>
    <cfRule type="cellIs" priority="3" dxfId="9" operator="lessThan" stopIfTrue="1">
      <formula>10</formula>
    </cfRule>
    <cfRule type="cellIs" priority="4" dxfId="26" operator="lessThan" stopIfTrue="1">
      <formula>10</formula>
    </cfRule>
    <cfRule type="cellIs" priority="5" dxfId="22" operator="greaterThan" stopIfTrue="1">
      <formula>11</formula>
    </cfRule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7.57421875" style="1" customWidth="1"/>
    <col min="2" max="2" width="17.421875" style="0" customWidth="1"/>
    <col min="3" max="3" width="17.28125" style="0" customWidth="1"/>
    <col min="4" max="4" width="23.7109375" style="0" customWidth="1"/>
    <col min="5" max="32" width="5.7109375" style="0" customWidth="1"/>
  </cols>
  <sheetData>
    <row r="1" spans="1:5" ht="15.75">
      <c r="A1" s="59" t="s">
        <v>5</v>
      </c>
      <c r="B1" s="59"/>
      <c r="C1" s="59"/>
      <c r="D1" s="59"/>
      <c r="E1" s="59"/>
    </row>
    <row r="3" spans="1:5" ht="14.25" customHeight="1">
      <c r="A3" s="4"/>
      <c r="B3" s="58" t="s">
        <v>16</v>
      </c>
      <c r="C3" s="58"/>
      <c r="D3" s="58"/>
      <c r="E3" s="27"/>
    </row>
    <row r="4" spans="1:19" ht="13.5" customHeight="1">
      <c r="A4" s="4"/>
      <c r="B4" s="60"/>
      <c r="C4" s="60"/>
      <c r="D4" s="60"/>
      <c r="E4" s="31"/>
      <c r="F4" s="31"/>
      <c r="G4" s="31"/>
      <c r="I4" s="32"/>
      <c r="J4" s="33"/>
      <c r="K4" s="33"/>
      <c r="M4" s="32"/>
      <c r="N4" s="33"/>
      <c r="O4" s="33"/>
      <c r="Q4" s="32"/>
      <c r="R4" s="33"/>
      <c r="S4" s="33"/>
    </row>
    <row r="5" spans="1:27" ht="17.25" customHeight="1">
      <c r="A5" s="2" t="s">
        <v>3</v>
      </c>
      <c r="B5" s="3" t="s">
        <v>0</v>
      </c>
      <c r="C5" s="3" t="s">
        <v>1</v>
      </c>
      <c r="D5" s="3" t="s">
        <v>2</v>
      </c>
      <c r="E5" s="11" t="s">
        <v>155</v>
      </c>
      <c r="F5" s="11" t="s">
        <v>156</v>
      </c>
      <c r="G5" s="11" t="s">
        <v>154</v>
      </c>
      <c r="I5" s="29" t="s">
        <v>155</v>
      </c>
      <c r="J5" s="29" t="s">
        <v>157</v>
      </c>
      <c r="K5" s="29" t="s">
        <v>17</v>
      </c>
      <c r="L5" s="28"/>
      <c r="M5" s="30" t="s">
        <v>155</v>
      </c>
      <c r="N5" s="30" t="s">
        <v>158</v>
      </c>
      <c r="O5" s="49" t="s">
        <v>18</v>
      </c>
      <c r="P5" s="28"/>
      <c r="Q5" s="49" t="s">
        <v>159</v>
      </c>
      <c r="R5" s="30" t="s">
        <v>160</v>
      </c>
      <c r="S5" s="49" t="s">
        <v>163</v>
      </c>
      <c r="U5" s="49" t="s">
        <v>159</v>
      </c>
      <c r="V5" s="30" t="s">
        <v>161</v>
      </c>
      <c r="W5" s="49" t="s">
        <v>164</v>
      </c>
      <c r="Y5" s="49" t="s">
        <v>159</v>
      </c>
      <c r="Z5" s="30" t="s">
        <v>162</v>
      </c>
      <c r="AA5" s="49" t="s">
        <v>165</v>
      </c>
    </row>
    <row r="6" spans="1:27" ht="12.75">
      <c r="A6" s="2">
        <v>1</v>
      </c>
      <c r="B6" s="15" t="str">
        <f>asistencia!B6</f>
        <v>Arellano</v>
      </c>
      <c r="C6" s="15" t="str">
        <f>asistencia!C6</f>
        <v>Acuña</v>
      </c>
      <c r="D6" s="15" t="str">
        <f>asistencia!D6</f>
        <v>Erika Anais</v>
      </c>
      <c r="E6" s="19">
        <f>'NO PAR 1'!E6</f>
        <v>0</v>
      </c>
      <c r="F6" s="47"/>
      <c r="G6" s="34">
        <f>ROUND((0.4*E6+0.6*F6),0)</f>
        <v>0</v>
      </c>
      <c r="H6" s="26"/>
      <c r="I6" s="19">
        <f>'NO PAR 1'!F6</f>
        <v>0</v>
      </c>
      <c r="J6" s="47"/>
      <c r="K6" s="34">
        <f>ROUND((0.4*I6+0.6*J6),0)</f>
        <v>0</v>
      </c>
      <c r="L6" s="1"/>
      <c r="M6" s="34">
        <f>'NO PAR 1'!G6</f>
        <v>0</v>
      </c>
      <c r="N6" s="52"/>
      <c r="O6" s="50">
        <f>ROUND((0.4*M6+0.6*N6),0)</f>
        <v>0</v>
      </c>
      <c r="Q6" s="51">
        <f>ROUND(('NO PAR 1'!J6+'NO PAR 1'!K6+'NO PAR 1'!L6+'NO PAR 1'!M6)/4,0)</f>
        <v>7</v>
      </c>
      <c r="R6" s="48"/>
      <c r="S6" s="50">
        <f>ROUND((0.4*Q6+0.6*R6),0)</f>
        <v>3</v>
      </c>
      <c r="U6" s="51">
        <f>ROUND(('NO PAR 1'!O6+'NO PAR 1'!P6+'NO PAR 1'!Q6+'NO PAR 1'!R6)/4,0)</f>
        <v>0</v>
      </c>
      <c r="V6" s="48"/>
      <c r="W6" s="50">
        <f>ROUND((0.4*U6+0.6*V6),0)</f>
        <v>0</v>
      </c>
      <c r="Y6" s="51">
        <f>ROUND(('NO PAR 1'!T6+'NO PAR 1'!U6+'NO PAR 1'!V6+'NO PAR 1'!W6),0)</f>
        <v>0</v>
      </c>
      <c r="Z6" s="48"/>
      <c r="AA6" s="50">
        <f>ROUND((0.4*Y6+0.6*Z6),0)</f>
        <v>0</v>
      </c>
    </row>
    <row r="7" spans="1:27" ht="12.75">
      <c r="A7" s="2">
        <v>2</v>
      </c>
      <c r="B7" s="15" t="str">
        <f>asistencia!B7</f>
        <v>Avellaneda</v>
      </c>
      <c r="C7" s="15" t="str">
        <f>asistencia!C7</f>
        <v>Tejada</v>
      </c>
      <c r="D7" s="15" t="str">
        <f>asistencia!D7</f>
        <v>María Roxana</v>
      </c>
      <c r="E7" s="19">
        <f>'NO PAR 1'!E7</f>
        <v>0</v>
      </c>
      <c r="F7" s="47"/>
      <c r="G7" s="34">
        <f aca="true" t="shared" si="0" ref="G7:G47">ROUND((0.4*E7+0.6*F7),0)</f>
        <v>0</v>
      </c>
      <c r="H7" s="26"/>
      <c r="I7" s="19">
        <f>'NO PAR 1'!F7</f>
        <v>0</v>
      </c>
      <c r="J7" s="47"/>
      <c r="K7" s="34">
        <f aca="true" t="shared" si="1" ref="K7:K47">ROUND((0.4*I7+0.6*J7),0)</f>
        <v>0</v>
      </c>
      <c r="L7" s="1"/>
      <c r="M7" s="34">
        <f>'NO PAR 1'!G7</f>
        <v>0</v>
      </c>
      <c r="N7" s="52"/>
      <c r="O7" s="50">
        <f aca="true" t="shared" si="2" ref="O7:O47">ROUND((0.4*M7+0.6*N7),0)</f>
        <v>0</v>
      </c>
      <c r="Q7" s="51">
        <f>ROUND(('NO PAR 1'!J7+'NO PAR 1'!K7+'NO PAR 1'!L7+'NO PAR 1'!M7)/4,0)</f>
        <v>3</v>
      </c>
      <c r="R7" s="48"/>
      <c r="S7" s="50">
        <f aca="true" t="shared" si="3" ref="S7:S47">ROUND((0.4*Q7+0.6*R7),0)</f>
        <v>1</v>
      </c>
      <c r="U7" s="51">
        <f>ROUND(('NO PAR 1'!O7+'NO PAR 1'!P7+'NO PAR 1'!Q7+'NO PAR 1'!R7)/4,0)</f>
        <v>0</v>
      </c>
      <c r="V7" s="48"/>
      <c r="W7" s="50">
        <f aca="true" t="shared" si="4" ref="W7:W47">ROUND((0.4*U7+0.6*V7),0)</f>
        <v>0</v>
      </c>
      <c r="Y7" s="51">
        <f>ROUND(('NO PAR 1'!T7+'NO PAR 1'!U7+'NO PAR 1'!V7+'NO PAR 1'!W7),0)</f>
        <v>0</v>
      </c>
      <c r="Z7" s="48"/>
      <c r="AA7" s="50">
        <f aca="true" t="shared" si="5" ref="AA7:AA47">ROUND((0.4*Y7+0.6*Z7),0)</f>
        <v>0</v>
      </c>
    </row>
    <row r="8" spans="1:27" ht="12.75">
      <c r="A8" s="2">
        <v>3</v>
      </c>
      <c r="B8" s="15" t="str">
        <f>asistencia!B8</f>
        <v>Avila</v>
      </c>
      <c r="C8" s="15" t="str">
        <f>asistencia!C8</f>
        <v>Gonzáles</v>
      </c>
      <c r="D8" s="15" t="str">
        <f>asistencia!D8</f>
        <v>Carlos Omar Jesús</v>
      </c>
      <c r="E8" s="19">
        <f>'NO PAR 1'!E8</f>
        <v>0</v>
      </c>
      <c r="F8" s="47"/>
      <c r="G8" s="34">
        <f t="shared" si="0"/>
        <v>0</v>
      </c>
      <c r="H8" s="26"/>
      <c r="I8" s="19">
        <f>'NO PAR 1'!F8</f>
        <v>0</v>
      </c>
      <c r="J8" s="47"/>
      <c r="K8" s="34">
        <f t="shared" si="1"/>
        <v>0</v>
      </c>
      <c r="L8" s="1"/>
      <c r="M8" s="34">
        <f>'NO PAR 1'!G8</f>
        <v>0</v>
      </c>
      <c r="N8" s="52"/>
      <c r="O8" s="50">
        <f t="shared" si="2"/>
        <v>0</v>
      </c>
      <c r="Q8" s="51">
        <f>ROUND(('NO PAR 1'!J8+'NO PAR 1'!K8+'NO PAR 1'!L8+'NO PAR 1'!M8)/4,0)</f>
        <v>5</v>
      </c>
      <c r="R8" s="48"/>
      <c r="S8" s="50">
        <f t="shared" si="3"/>
        <v>2</v>
      </c>
      <c r="U8" s="51">
        <f>ROUND(('NO PAR 1'!O8+'NO PAR 1'!P8+'NO PAR 1'!Q8+'NO PAR 1'!R8)/4,0)</f>
        <v>0</v>
      </c>
      <c r="V8" s="48"/>
      <c r="W8" s="50">
        <f t="shared" si="4"/>
        <v>0</v>
      </c>
      <c r="Y8" s="51">
        <f>ROUND(('NO PAR 1'!T8+'NO PAR 1'!U8+'NO PAR 1'!V8+'NO PAR 1'!W8),0)</f>
        <v>0</v>
      </c>
      <c r="Z8" s="48"/>
      <c r="AA8" s="50">
        <f t="shared" si="5"/>
        <v>0</v>
      </c>
    </row>
    <row r="9" spans="1:27" ht="12.75">
      <c r="A9" s="2">
        <v>4</v>
      </c>
      <c r="B9" s="15" t="str">
        <f>asistencia!B9</f>
        <v>Azorza</v>
      </c>
      <c r="C9" s="15" t="str">
        <f>asistencia!C9</f>
        <v>Richarte</v>
      </c>
      <c r="D9" s="15" t="str">
        <f>asistencia!D9</f>
        <v>Mayra Estephany</v>
      </c>
      <c r="E9" s="19">
        <f>'NO PAR 1'!E9</f>
        <v>0</v>
      </c>
      <c r="F9" s="47"/>
      <c r="G9" s="34">
        <f t="shared" si="0"/>
        <v>0</v>
      </c>
      <c r="H9" s="26"/>
      <c r="I9" s="19">
        <f>'NO PAR 1'!F9</f>
        <v>0</v>
      </c>
      <c r="J9" s="47"/>
      <c r="K9" s="34">
        <f t="shared" si="1"/>
        <v>0</v>
      </c>
      <c r="L9" s="1"/>
      <c r="M9" s="34">
        <f>'NO PAR 1'!G9</f>
        <v>0</v>
      </c>
      <c r="N9" s="52"/>
      <c r="O9" s="50">
        <f t="shared" si="2"/>
        <v>0</v>
      </c>
      <c r="Q9" s="51">
        <f>ROUND(('NO PAR 1'!J9+'NO PAR 1'!K9+'NO PAR 1'!L9+'NO PAR 1'!M9)/4,0)</f>
        <v>7</v>
      </c>
      <c r="R9" s="48"/>
      <c r="S9" s="50">
        <f t="shared" si="3"/>
        <v>3</v>
      </c>
      <c r="U9" s="51">
        <f>ROUND(('NO PAR 1'!O9+'NO PAR 1'!P9+'NO PAR 1'!Q9+'NO PAR 1'!R9)/4,0)</f>
        <v>0</v>
      </c>
      <c r="V9" s="48"/>
      <c r="W9" s="50">
        <f t="shared" si="4"/>
        <v>0</v>
      </c>
      <c r="Y9" s="51">
        <f>ROUND(('NO PAR 1'!T9+'NO PAR 1'!U9+'NO PAR 1'!V9+'NO PAR 1'!W9),0)</f>
        <v>0</v>
      </c>
      <c r="Z9" s="48"/>
      <c r="AA9" s="50">
        <f t="shared" si="5"/>
        <v>0</v>
      </c>
    </row>
    <row r="10" spans="1:27" ht="12.75">
      <c r="A10" s="2">
        <v>5</v>
      </c>
      <c r="B10" s="15" t="str">
        <f>asistencia!B10</f>
        <v>Blas</v>
      </c>
      <c r="C10" s="15" t="str">
        <f>asistencia!C10</f>
        <v>Pérez</v>
      </c>
      <c r="D10" s="15" t="str">
        <f>asistencia!D10</f>
        <v>Deyanira Rubí</v>
      </c>
      <c r="E10" s="19">
        <f>'NO PAR 1'!E10</f>
        <v>0</v>
      </c>
      <c r="F10" s="47"/>
      <c r="G10" s="34">
        <f t="shared" si="0"/>
        <v>0</v>
      </c>
      <c r="H10" s="26"/>
      <c r="I10" s="19">
        <f>'NO PAR 1'!F10</f>
        <v>0</v>
      </c>
      <c r="J10" s="47"/>
      <c r="K10" s="34">
        <f t="shared" si="1"/>
        <v>0</v>
      </c>
      <c r="L10" s="1"/>
      <c r="M10" s="35">
        <f>'NO PAR 1'!G10</f>
        <v>0</v>
      </c>
      <c r="N10" s="52"/>
      <c r="O10" s="50">
        <f t="shared" si="2"/>
        <v>0</v>
      </c>
      <c r="Q10" s="51">
        <f>ROUND(('NO PAR 1'!J10+'NO PAR 1'!K10+'NO PAR 1'!L10+'NO PAR 1'!M10)/4,0)</f>
        <v>1</v>
      </c>
      <c r="R10" s="48"/>
      <c r="S10" s="50">
        <f t="shared" si="3"/>
        <v>0</v>
      </c>
      <c r="U10" s="51">
        <f>ROUND(('NO PAR 1'!O10+'NO PAR 1'!P10+'NO PAR 1'!Q10+'NO PAR 1'!R10)/4,0)</f>
        <v>0</v>
      </c>
      <c r="V10" s="48"/>
      <c r="W10" s="50">
        <f t="shared" si="4"/>
        <v>0</v>
      </c>
      <c r="Y10" s="51">
        <f>ROUND(('NO PAR 1'!T10+'NO PAR 1'!U10+'NO PAR 1'!V10+'NO PAR 1'!W10),0)</f>
        <v>0</v>
      </c>
      <c r="Z10" s="48"/>
      <c r="AA10" s="50">
        <f t="shared" si="5"/>
        <v>0</v>
      </c>
    </row>
    <row r="11" spans="1:27" ht="12.75">
      <c r="A11" s="2">
        <v>6</v>
      </c>
      <c r="B11" s="15" t="str">
        <f>asistencia!B11</f>
        <v>Carbajal</v>
      </c>
      <c r="C11" s="15" t="str">
        <f>asistencia!C11</f>
        <v>Romero</v>
      </c>
      <c r="D11" s="15" t="str">
        <f>asistencia!D11</f>
        <v>Guisela Pilar</v>
      </c>
      <c r="E11" s="19">
        <f>'NO PAR 1'!E11</f>
        <v>0</v>
      </c>
      <c r="F11" s="47"/>
      <c r="G11" s="34">
        <f t="shared" si="0"/>
        <v>0</v>
      </c>
      <c r="H11" s="26"/>
      <c r="I11" s="19">
        <f>'NO PAR 1'!F11</f>
        <v>0</v>
      </c>
      <c r="J11" s="47"/>
      <c r="K11" s="34">
        <f t="shared" si="1"/>
        <v>0</v>
      </c>
      <c r="L11" s="1"/>
      <c r="M11" s="34">
        <f>'NO PAR 1'!G11</f>
        <v>0</v>
      </c>
      <c r="N11" s="52"/>
      <c r="O11" s="50">
        <f t="shared" si="2"/>
        <v>0</v>
      </c>
      <c r="Q11" s="51">
        <f>ROUND(('NO PAR 1'!J11+'NO PAR 1'!K11+'NO PAR 1'!L11+'NO PAR 1'!M11)/4,0)</f>
        <v>4</v>
      </c>
      <c r="R11" s="48"/>
      <c r="S11" s="50">
        <f t="shared" si="3"/>
        <v>2</v>
      </c>
      <c r="U11" s="51">
        <f>ROUND(('NO PAR 1'!O11+'NO PAR 1'!P11+'NO PAR 1'!Q11+'NO PAR 1'!R11)/4,0)</f>
        <v>0</v>
      </c>
      <c r="V11" s="48"/>
      <c r="W11" s="50">
        <f t="shared" si="4"/>
        <v>0</v>
      </c>
      <c r="Y11" s="51">
        <f>ROUND(('NO PAR 1'!T11+'NO PAR 1'!U11+'NO PAR 1'!V11+'NO PAR 1'!W11),0)</f>
        <v>0</v>
      </c>
      <c r="Z11" s="48"/>
      <c r="AA11" s="50">
        <f t="shared" si="5"/>
        <v>0</v>
      </c>
    </row>
    <row r="12" spans="1:27" ht="12.75">
      <c r="A12" s="2">
        <v>7</v>
      </c>
      <c r="B12" s="15" t="str">
        <f>asistencia!B12</f>
        <v>Carbajal</v>
      </c>
      <c r="C12" s="15" t="str">
        <f>asistencia!C12</f>
        <v>Vega</v>
      </c>
      <c r="D12" s="15" t="str">
        <f>asistencia!D12</f>
        <v>Jani Pamela</v>
      </c>
      <c r="E12" s="19">
        <f>'NO PAR 1'!E12</f>
        <v>0</v>
      </c>
      <c r="F12" s="47"/>
      <c r="G12" s="34">
        <f t="shared" si="0"/>
        <v>0</v>
      </c>
      <c r="H12" s="26"/>
      <c r="I12" s="19">
        <f>'NO PAR 1'!F12</f>
        <v>0</v>
      </c>
      <c r="J12" s="47"/>
      <c r="K12" s="34">
        <f t="shared" si="1"/>
        <v>0</v>
      </c>
      <c r="L12" s="1"/>
      <c r="M12" s="34">
        <f>'NO PAR 1'!G12</f>
        <v>0</v>
      </c>
      <c r="N12" s="52"/>
      <c r="O12" s="50">
        <f t="shared" si="2"/>
        <v>0</v>
      </c>
      <c r="Q12" s="51">
        <f>ROUND(('NO PAR 1'!J12+'NO PAR 1'!K12+'NO PAR 1'!L12+'NO PAR 1'!M12)/4,0)</f>
        <v>5</v>
      </c>
      <c r="R12" s="48"/>
      <c r="S12" s="50">
        <f t="shared" si="3"/>
        <v>2</v>
      </c>
      <c r="U12" s="51">
        <f>ROUND(('NO PAR 1'!O12+'NO PAR 1'!P12+'NO PAR 1'!Q12+'NO PAR 1'!R12)/4,0)</f>
        <v>0</v>
      </c>
      <c r="V12" s="48"/>
      <c r="W12" s="50">
        <f t="shared" si="4"/>
        <v>0</v>
      </c>
      <c r="Y12" s="51">
        <f>ROUND(('NO PAR 1'!T12+'NO PAR 1'!U12+'NO PAR 1'!V12+'NO PAR 1'!W12),0)</f>
        <v>0</v>
      </c>
      <c r="Z12" s="48"/>
      <c r="AA12" s="50">
        <f t="shared" si="5"/>
        <v>0</v>
      </c>
    </row>
    <row r="13" spans="1:27" ht="12.75">
      <c r="A13" s="2">
        <v>8</v>
      </c>
      <c r="B13" s="15" t="str">
        <f>asistencia!B13</f>
        <v>Chumque </v>
      </c>
      <c r="C13" s="15" t="str">
        <f>asistencia!C13</f>
        <v>Adanaqué</v>
      </c>
      <c r="D13" s="15" t="str">
        <f>asistencia!D13</f>
        <v>María Mercedes</v>
      </c>
      <c r="E13" s="19">
        <f>'NO PAR 1'!E13</f>
        <v>0</v>
      </c>
      <c r="F13" s="47"/>
      <c r="G13" s="34">
        <f t="shared" si="0"/>
        <v>0</v>
      </c>
      <c r="H13" s="26"/>
      <c r="I13" s="19">
        <f>'NO PAR 1'!F13</f>
        <v>0</v>
      </c>
      <c r="J13" s="47"/>
      <c r="K13" s="34">
        <f t="shared" si="1"/>
        <v>0</v>
      </c>
      <c r="L13" s="1"/>
      <c r="M13" s="34">
        <f>'NO PAR 1'!G13</f>
        <v>0</v>
      </c>
      <c r="N13" s="52"/>
      <c r="O13" s="50">
        <f t="shared" si="2"/>
        <v>0</v>
      </c>
      <c r="Q13" s="51">
        <f>ROUND(('NO PAR 1'!J13+'NO PAR 1'!K13+'NO PAR 1'!L13+'NO PAR 1'!M13)/4,0)</f>
        <v>0</v>
      </c>
      <c r="R13" s="48"/>
      <c r="S13" s="50">
        <f t="shared" si="3"/>
        <v>0</v>
      </c>
      <c r="U13" s="51">
        <f>ROUND(('NO PAR 1'!O13+'NO PAR 1'!P13+'NO PAR 1'!Q13+'NO PAR 1'!R13)/4,0)</f>
        <v>0</v>
      </c>
      <c r="V13" s="48"/>
      <c r="W13" s="50">
        <f t="shared" si="4"/>
        <v>0</v>
      </c>
      <c r="Y13" s="51">
        <f>ROUND(('NO PAR 1'!T13+'NO PAR 1'!U13+'NO PAR 1'!V13+'NO PAR 1'!W13),0)</f>
        <v>0</v>
      </c>
      <c r="Z13" s="48"/>
      <c r="AA13" s="50">
        <f t="shared" si="5"/>
        <v>0</v>
      </c>
    </row>
    <row r="14" spans="1:27" ht="12.75">
      <c r="A14" s="2">
        <v>9</v>
      </c>
      <c r="B14" s="15" t="str">
        <f>asistencia!B14</f>
        <v>Contreras</v>
      </c>
      <c r="C14" s="15" t="str">
        <f>asistencia!C14</f>
        <v>Prado</v>
      </c>
      <c r="D14" s="15" t="str">
        <f>asistencia!D14</f>
        <v>Elizabét</v>
      </c>
      <c r="E14" s="19">
        <f>'NO PAR 1'!E14</f>
        <v>0</v>
      </c>
      <c r="F14" s="47"/>
      <c r="G14" s="34">
        <f t="shared" si="0"/>
        <v>0</v>
      </c>
      <c r="H14" s="26"/>
      <c r="I14" s="19">
        <f>'NO PAR 1'!F14</f>
        <v>0</v>
      </c>
      <c r="J14" s="47"/>
      <c r="K14" s="34">
        <f t="shared" si="1"/>
        <v>0</v>
      </c>
      <c r="L14" s="1"/>
      <c r="M14" s="34">
        <f>'NO PAR 1'!G14</f>
        <v>0</v>
      </c>
      <c r="N14" s="52"/>
      <c r="O14" s="50">
        <f t="shared" si="2"/>
        <v>0</v>
      </c>
      <c r="Q14" s="51">
        <f>ROUND(('NO PAR 1'!J14+'NO PAR 1'!K14+'NO PAR 1'!L14+'NO PAR 1'!M14)/4,0)</f>
        <v>7</v>
      </c>
      <c r="R14" s="48"/>
      <c r="S14" s="50">
        <f t="shared" si="3"/>
        <v>3</v>
      </c>
      <c r="U14" s="51">
        <f>ROUND(('NO PAR 1'!O14+'NO PAR 1'!P14+'NO PAR 1'!Q14+'NO PAR 1'!R14)/4,0)</f>
        <v>0</v>
      </c>
      <c r="V14" s="48"/>
      <c r="W14" s="50">
        <f t="shared" si="4"/>
        <v>0</v>
      </c>
      <c r="Y14" s="51">
        <f>ROUND(('NO PAR 1'!T14+'NO PAR 1'!U14+'NO PAR 1'!V14+'NO PAR 1'!W14),0)</f>
        <v>0</v>
      </c>
      <c r="Z14" s="48"/>
      <c r="AA14" s="50">
        <f t="shared" si="5"/>
        <v>0</v>
      </c>
    </row>
    <row r="15" spans="1:27" ht="12.75">
      <c r="A15" s="2">
        <v>10</v>
      </c>
      <c r="B15" s="15" t="str">
        <f>asistencia!B15</f>
        <v>Cortez</v>
      </c>
      <c r="C15" s="15" t="str">
        <f>asistencia!C15</f>
        <v>Cortez</v>
      </c>
      <c r="D15" s="15" t="str">
        <f>asistencia!D15</f>
        <v>Danco Genaro</v>
      </c>
      <c r="E15" s="19">
        <f>'NO PAR 1'!E15</f>
        <v>0</v>
      </c>
      <c r="F15" s="47"/>
      <c r="G15" s="34">
        <f t="shared" si="0"/>
        <v>0</v>
      </c>
      <c r="H15" s="26"/>
      <c r="I15" s="19">
        <f>'NO PAR 1'!F15</f>
        <v>0</v>
      </c>
      <c r="J15" s="47"/>
      <c r="K15" s="34">
        <f t="shared" si="1"/>
        <v>0</v>
      </c>
      <c r="L15" s="1"/>
      <c r="M15" s="35">
        <f>'NO PAR 1'!G15</f>
        <v>0</v>
      </c>
      <c r="N15" s="52"/>
      <c r="O15" s="50">
        <f t="shared" si="2"/>
        <v>0</v>
      </c>
      <c r="Q15" s="51">
        <f>ROUND(('NO PAR 1'!J15+'NO PAR 1'!K15+'NO PAR 1'!L15+'NO PAR 1'!M15)/4,0)</f>
        <v>7</v>
      </c>
      <c r="R15" s="48"/>
      <c r="S15" s="50">
        <f t="shared" si="3"/>
        <v>3</v>
      </c>
      <c r="U15" s="51">
        <f>ROUND(('NO PAR 1'!O15+'NO PAR 1'!P15+'NO PAR 1'!Q15+'NO PAR 1'!R15)/4,0)</f>
        <v>0</v>
      </c>
      <c r="V15" s="48"/>
      <c r="W15" s="50">
        <f t="shared" si="4"/>
        <v>0</v>
      </c>
      <c r="Y15" s="51">
        <f>ROUND(('NO PAR 1'!T15+'NO PAR 1'!U15+'NO PAR 1'!V15+'NO PAR 1'!W15),0)</f>
        <v>0</v>
      </c>
      <c r="Z15" s="48"/>
      <c r="AA15" s="50">
        <f t="shared" si="5"/>
        <v>0</v>
      </c>
    </row>
    <row r="16" spans="1:27" ht="12.75">
      <c r="A16" s="2">
        <v>11</v>
      </c>
      <c r="B16" s="15" t="str">
        <f>asistencia!B16</f>
        <v>Fiestas</v>
      </c>
      <c r="C16" s="15" t="str">
        <f>asistencia!C16</f>
        <v>Mendez</v>
      </c>
      <c r="D16" s="15" t="str">
        <f>asistencia!D16</f>
        <v>Daniel Adolfo</v>
      </c>
      <c r="E16" s="19">
        <f>'NO PAR 1'!E16</f>
        <v>0</v>
      </c>
      <c r="F16" s="47"/>
      <c r="G16" s="34">
        <f t="shared" si="0"/>
        <v>0</v>
      </c>
      <c r="H16" s="26"/>
      <c r="I16" s="19">
        <f>'NO PAR 1'!F16</f>
        <v>0</v>
      </c>
      <c r="J16" s="47"/>
      <c r="K16" s="34">
        <f t="shared" si="1"/>
        <v>0</v>
      </c>
      <c r="L16" s="1"/>
      <c r="M16" s="34">
        <f>'NO PAR 1'!G16</f>
        <v>0</v>
      </c>
      <c r="N16" s="52"/>
      <c r="O16" s="50">
        <f t="shared" si="2"/>
        <v>0</v>
      </c>
      <c r="Q16" s="51">
        <f>ROUND(('NO PAR 1'!J16+'NO PAR 1'!K16+'NO PAR 1'!L16+'NO PAR 1'!M16)/4,0)</f>
        <v>9</v>
      </c>
      <c r="R16" s="48"/>
      <c r="S16" s="50">
        <f t="shared" si="3"/>
        <v>4</v>
      </c>
      <c r="U16" s="51">
        <f>ROUND(('NO PAR 1'!O16+'NO PAR 1'!P16+'NO PAR 1'!Q16+'NO PAR 1'!R16)/4,0)</f>
        <v>0</v>
      </c>
      <c r="V16" s="48"/>
      <c r="W16" s="50">
        <f t="shared" si="4"/>
        <v>0</v>
      </c>
      <c r="Y16" s="51">
        <f>ROUND(('NO PAR 1'!T16+'NO PAR 1'!U16+'NO PAR 1'!V16+'NO PAR 1'!W16),0)</f>
        <v>0</v>
      </c>
      <c r="Z16" s="48"/>
      <c r="AA16" s="50">
        <f t="shared" si="5"/>
        <v>0</v>
      </c>
    </row>
    <row r="17" spans="1:27" ht="12.75">
      <c r="A17" s="2">
        <v>12</v>
      </c>
      <c r="B17" s="15" t="str">
        <f>asistencia!B17</f>
        <v>Flores</v>
      </c>
      <c r="C17" s="15" t="str">
        <f>asistencia!C17</f>
        <v>Moreno</v>
      </c>
      <c r="D17" s="15" t="str">
        <f>asistencia!D17</f>
        <v>Marly Dayana</v>
      </c>
      <c r="E17" s="19">
        <f>'NO PAR 1'!E17</f>
        <v>0</v>
      </c>
      <c r="F17" s="47"/>
      <c r="G17" s="34">
        <f t="shared" si="0"/>
        <v>0</v>
      </c>
      <c r="H17" s="26"/>
      <c r="I17" s="19">
        <f>'NO PAR 1'!F17</f>
        <v>0</v>
      </c>
      <c r="J17" s="47"/>
      <c r="K17" s="34">
        <f t="shared" si="1"/>
        <v>0</v>
      </c>
      <c r="L17" s="1"/>
      <c r="M17" s="34">
        <f>'NO PAR 1'!G17</f>
        <v>0</v>
      </c>
      <c r="N17" s="52"/>
      <c r="O17" s="50">
        <f t="shared" si="2"/>
        <v>0</v>
      </c>
      <c r="Q17" s="51">
        <f>ROUND(('NO PAR 1'!J17+'NO PAR 1'!K17+'NO PAR 1'!L17+'NO PAR 1'!M17)/4,0)</f>
        <v>3</v>
      </c>
      <c r="R17" s="48"/>
      <c r="S17" s="50">
        <f t="shared" si="3"/>
        <v>1</v>
      </c>
      <c r="U17" s="51">
        <f>ROUND(('NO PAR 1'!O17+'NO PAR 1'!P17+'NO PAR 1'!Q17+'NO PAR 1'!R17)/4,0)</f>
        <v>0</v>
      </c>
      <c r="V17" s="48"/>
      <c r="W17" s="50">
        <f t="shared" si="4"/>
        <v>0</v>
      </c>
      <c r="Y17" s="51">
        <f>ROUND(('NO PAR 1'!T17+'NO PAR 1'!U17+'NO PAR 1'!V17+'NO PAR 1'!W17),0)</f>
        <v>0</v>
      </c>
      <c r="Z17" s="48"/>
      <c r="AA17" s="50">
        <f t="shared" si="5"/>
        <v>0</v>
      </c>
    </row>
    <row r="18" spans="1:27" ht="12.75">
      <c r="A18" s="2">
        <v>13</v>
      </c>
      <c r="B18" s="15" t="str">
        <f>asistencia!B18</f>
        <v>Gonzáles</v>
      </c>
      <c r="C18" s="15" t="str">
        <f>asistencia!C18</f>
        <v>Morillas</v>
      </c>
      <c r="D18" s="15" t="str">
        <f>asistencia!D18</f>
        <v>Enrique Junior</v>
      </c>
      <c r="E18" s="19">
        <f>'NO PAR 1'!E18</f>
        <v>0</v>
      </c>
      <c r="F18" s="47"/>
      <c r="G18" s="34">
        <f t="shared" si="0"/>
        <v>0</v>
      </c>
      <c r="H18" s="26"/>
      <c r="I18" s="19">
        <f>'NO PAR 1'!F18</f>
        <v>0</v>
      </c>
      <c r="J18" s="47"/>
      <c r="K18" s="34">
        <f t="shared" si="1"/>
        <v>0</v>
      </c>
      <c r="L18" s="1"/>
      <c r="M18" s="34">
        <f>'NO PAR 1'!G18</f>
        <v>0</v>
      </c>
      <c r="N18" s="52"/>
      <c r="O18" s="50">
        <f t="shared" si="2"/>
        <v>0</v>
      </c>
      <c r="Q18" s="51">
        <f>ROUND(('NO PAR 1'!J18+'NO PAR 1'!K18+'NO PAR 1'!L18+'NO PAR 1'!M18)/4,0)</f>
        <v>5</v>
      </c>
      <c r="R18" s="48"/>
      <c r="S18" s="50">
        <f t="shared" si="3"/>
        <v>2</v>
      </c>
      <c r="U18" s="51">
        <f>ROUND(('NO PAR 1'!O18+'NO PAR 1'!P18+'NO PAR 1'!Q18+'NO PAR 1'!R18)/4,0)</f>
        <v>0</v>
      </c>
      <c r="V18" s="48"/>
      <c r="W18" s="50">
        <f t="shared" si="4"/>
        <v>0</v>
      </c>
      <c r="Y18" s="51">
        <f>ROUND(('NO PAR 1'!T18+'NO PAR 1'!U18+'NO PAR 1'!V18+'NO PAR 1'!W18),0)</f>
        <v>0</v>
      </c>
      <c r="Z18" s="48"/>
      <c r="AA18" s="50">
        <f t="shared" si="5"/>
        <v>0</v>
      </c>
    </row>
    <row r="19" spans="1:27" ht="12.75">
      <c r="A19" s="2">
        <v>14</v>
      </c>
      <c r="B19" s="15" t="str">
        <f>asistencia!B19</f>
        <v>Guillén</v>
      </c>
      <c r="C19" s="15" t="str">
        <f>asistencia!C19</f>
        <v>Sánchez</v>
      </c>
      <c r="D19" s="15" t="str">
        <f>asistencia!D19</f>
        <v>Jhoseline Stacy</v>
      </c>
      <c r="E19" s="19">
        <f>'NO PAR 1'!E19</f>
        <v>0</v>
      </c>
      <c r="F19" s="47"/>
      <c r="G19" s="34">
        <f t="shared" si="0"/>
        <v>0</v>
      </c>
      <c r="H19" s="26"/>
      <c r="I19" s="19">
        <f>'NO PAR 1'!F19</f>
        <v>0</v>
      </c>
      <c r="J19" s="47"/>
      <c r="K19" s="34">
        <f t="shared" si="1"/>
        <v>0</v>
      </c>
      <c r="L19" s="1"/>
      <c r="M19" s="34">
        <f>'NO PAR 1'!G19</f>
        <v>0</v>
      </c>
      <c r="N19" s="52"/>
      <c r="O19" s="50">
        <f t="shared" si="2"/>
        <v>0</v>
      </c>
      <c r="Q19" s="51">
        <f>ROUND(('NO PAR 1'!J19+'NO PAR 1'!K19+'NO PAR 1'!L19+'NO PAR 1'!M19)/4,0)</f>
        <v>8</v>
      </c>
      <c r="R19" s="48"/>
      <c r="S19" s="50">
        <f t="shared" si="3"/>
        <v>3</v>
      </c>
      <c r="U19" s="51">
        <f>ROUND(('NO PAR 1'!O19+'NO PAR 1'!P19+'NO PAR 1'!Q19+'NO PAR 1'!R19)/4,0)</f>
        <v>0</v>
      </c>
      <c r="V19" s="48"/>
      <c r="W19" s="50">
        <f t="shared" si="4"/>
        <v>0</v>
      </c>
      <c r="Y19" s="51">
        <f>ROUND(('NO PAR 1'!T19+'NO PAR 1'!U19+'NO PAR 1'!V19+'NO PAR 1'!W19),0)</f>
        <v>0</v>
      </c>
      <c r="Z19" s="48"/>
      <c r="AA19" s="50">
        <f t="shared" si="5"/>
        <v>0</v>
      </c>
    </row>
    <row r="20" spans="1:27" ht="12.75">
      <c r="A20" s="2">
        <v>15</v>
      </c>
      <c r="B20" s="15" t="str">
        <f>asistencia!B20</f>
        <v>Hernández</v>
      </c>
      <c r="C20" s="15" t="str">
        <f>asistencia!C20</f>
        <v>Malca</v>
      </c>
      <c r="D20" s="15" t="str">
        <f>asistencia!D20</f>
        <v>Karen Andrea</v>
      </c>
      <c r="E20" s="19">
        <f>'NO PAR 1'!E20</f>
        <v>0</v>
      </c>
      <c r="F20" s="47"/>
      <c r="G20" s="34">
        <f t="shared" si="0"/>
        <v>0</v>
      </c>
      <c r="H20" s="26"/>
      <c r="I20" s="19">
        <f>'NO PAR 1'!F20</f>
        <v>0</v>
      </c>
      <c r="J20" s="47"/>
      <c r="K20" s="34">
        <f t="shared" si="1"/>
        <v>0</v>
      </c>
      <c r="L20" s="1"/>
      <c r="M20" s="35">
        <f>'NO PAR 1'!G20</f>
        <v>0</v>
      </c>
      <c r="N20" s="52"/>
      <c r="O20" s="50">
        <f t="shared" si="2"/>
        <v>0</v>
      </c>
      <c r="Q20" s="51">
        <f>ROUND(('NO PAR 1'!J20+'NO PAR 1'!K20+'NO PAR 1'!L20+'NO PAR 1'!M20)/4,0)</f>
        <v>5</v>
      </c>
      <c r="R20" s="48"/>
      <c r="S20" s="50">
        <f t="shared" si="3"/>
        <v>2</v>
      </c>
      <c r="U20" s="51">
        <f>ROUND(('NO PAR 1'!O20+'NO PAR 1'!P20+'NO PAR 1'!Q20+'NO PAR 1'!R20)/4,0)</f>
        <v>0</v>
      </c>
      <c r="V20" s="48"/>
      <c r="W20" s="50">
        <f t="shared" si="4"/>
        <v>0</v>
      </c>
      <c r="Y20" s="51">
        <f>ROUND(('NO PAR 1'!T20+'NO PAR 1'!U20+'NO PAR 1'!V20+'NO PAR 1'!W20),0)</f>
        <v>0</v>
      </c>
      <c r="Z20" s="48"/>
      <c r="AA20" s="50">
        <f t="shared" si="5"/>
        <v>0</v>
      </c>
    </row>
    <row r="21" spans="1:27" ht="12.75">
      <c r="A21" s="2">
        <v>16</v>
      </c>
      <c r="B21" s="15" t="str">
        <f>asistencia!B21</f>
        <v>Laureano</v>
      </c>
      <c r="C21" s="15" t="str">
        <f>asistencia!C21</f>
        <v>Carbajal</v>
      </c>
      <c r="D21" s="15" t="str">
        <f>asistencia!D21</f>
        <v>Laura Elisa</v>
      </c>
      <c r="E21" s="19">
        <f>'NO PAR 1'!E21</f>
        <v>0</v>
      </c>
      <c r="F21" s="47"/>
      <c r="G21" s="34">
        <f t="shared" si="0"/>
        <v>0</v>
      </c>
      <c r="H21" s="26"/>
      <c r="I21" s="19">
        <f>'NO PAR 1'!F21</f>
        <v>0</v>
      </c>
      <c r="J21" s="47"/>
      <c r="K21" s="34">
        <f t="shared" si="1"/>
        <v>0</v>
      </c>
      <c r="L21" s="1"/>
      <c r="M21" s="34">
        <f>'NO PAR 1'!G21</f>
        <v>0</v>
      </c>
      <c r="N21" s="52"/>
      <c r="O21" s="50">
        <f t="shared" si="2"/>
        <v>0</v>
      </c>
      <c r="Q21" s="51">
        <f>ROUND(('NO PAR 1'!J21+'NO PAR 1'!K21+'NO PAR 1'!L21+'NO PAR 1'!M21)/4,0)</f>
        <v>6</v>
      </c>
      <c r="R21" s="48"/>
      <c r="S21" s="50">
        <f t="shared" si="3"/>
        <v>2</v>
      </c>
      <c r="U21" s="51">
        <f>ROUND(('NO PAR 1'!O21+'NO PAR 1'!P21+'NO PAR 1'!Q21+'NO PAR 1'!R21)/4,0)</f>
        <v>0</v>
      </c>
      <c r="V21" s="48"/>
      <c r="W21" s="50">
        <f t="shared" si="4"/>
        <v>0</v>
      </c>
      <c r="Y21" s="51">
        <f>ROUND(('NO PAR 1'!T21+'NO PAR 1'!U21+'NO PAR 1'!V21+'NO PAR 1'!W21),0)</f>
        <v>0</v>
      </c>
      <c r="Z21" s="48"/>
      <c r="AA21" s="50">
        <f t="shared" si="5"/>
        <v>0</v>
      </c>
    </row>
    <row r="22" spans="1:27" ht="12.75">
      <c r="A22" s="2">
        <v>17</v>
      </c>
      <c r="B22" s="15" t="str">
        <f>asistencia!B22</f>
        <v>Lázaro</v>
      </c>
      <c r="C22" s="15" t="str">
        <f>asistencia!C22</f>
        <v>Casusol</v>
      </c>
      <c r="D22" s="15" t="str">
        <f>asistencia!D22</f>
        <v>Jeniffer Estefania</v>
      </c>
      <c r="E22" s="19">
        <f>'NO PAR 1'!E22</f>
        <v>0</v>
      </c>
      <c r="F22" s="47"/>
      <c r="G22" s="34">
        <f t="shared" si="0"/>
        <v>0</v>
      </c>
      <c r="H22" s="26"/>
      <c r="I22" s="19">
        <f>'NO PAR 1'!F22</f>
        <v>0</v>
      </c>
      <c r="J22" s="47"/>
      <c r="K22" s="34">
        <f t="shared" si="1"/>
        <v>0</v>
      </c>
      <c r="L22" s="1"/>
      <c r="M22" s="34">
        <f>'NO PAR 1'!G22</f>
        <v>0</v>
      </c>
      <c r="N22" s="52"/>
      <c r="O22" s="50">
        <f t="shared" si="2"/>
        <v>0</v>
      </c>
      <c r="Q22" s="51">
        <f>ROUND(('NO PAR 1'!J22+'NO PAR 1'!K22+'NO PAR 1'!L22+'NO PAR 1'!M22)/4,0)</f>
        <v>8</v>
      </c>
      <c r="R22" s="48"/>
      <c r="S22" s="50">
        <f t="shared" si="3"/>
        <v>3</v>
      </c>
      <c r="U22" s="51">
        <f>ROUND(('NO PAR 1'!O22+'NO PAR 1'!P22+'NO PAR 1'!Q22+'NO PAR 1'!R22)/4,0)</f>
        <v>0</v>
      </c>
      <c r="V22" s="48"/>
      <c r="W22" s="50">
        <f t="shared" si="4"/>
        <v>0</v>
      </c>
      <c r="Y22" s="51">
        <f>ROUND(('NO PAR 1'!T22+'NO PAR 1'!U22+'NO PAR 1'!V22+'NO PAR 1'!W22),0)</f>
        <v>0</v>
      </c>
      <c r="Z22" s="48"/>
      <c r="AA22" s="50">
        <f t="shared" si="5"/>
        <v>0</v>
      </c>
    </row>
    <row r="23" spans="1:27" ht="12.75">
      <c r="A23" s="2">
        <v>18</v>
      </c>
      <c r="B23" s="15" t="str">
        <f>asistencia!B23</f>
        <v>López</v>
      </c>
      <c r="C23" s="15" t="str">
        <f>asistencia!C23</f>
        <v>Benites</v>
      </c>
      <c r="D23" s="15" t="str">
        <f>asistencia!D23</f>
        <v>Ana María</v>
      </c>
      <c r="E23" s="19">
        <f>'NO PAR 1'!E23</f>
        <v>0</v>
      </c>
      <c r="F23" s="47"/>
      <c r="G23" s="34">
        <f t="shared" si="0"/>
        <v>0</v>
      </c>
      <c r="H23" s="26"/>
      <c r="I23" s="19">
        <f>'NO PAR 1'!F23</f>
        <v>0</v>
      </c>
      <c r="J23" s="47"/>
      <c r="K23" s="34">
        <f t="shared" si="1"/>
        <v>0</v>
      </c>
      <c r="L23" s="1"/>
      <c r="M23" s="34">
        <f>'NO PAR 1'!G23</f>
        <v>0</v>
      </c>
      <c r="N23" s="52"/>
      <c r="O23" s="50">
        <f t="shared" si="2"/>
        <v>0</v>
      </c>
      <c r="Q23" s="51">
        <f>ROUND(('NO PAR 1'!J23+'NO PAR 1'!K23+'NO PAR 1'!L23+'NO PAR 1'!M23)/4,0)</f>
        <v>4</v>
      </c>
      <c r="R23" s="48"/>
      <c r="S23" s="50">
        <f t="shared" si="3"/>
        <v>2</v>
      </c>
      <c r="U23" s="51">
        <f>ROUND(('NO PAR 1'!O23+'NO PAR 1'!P23+'NO PAR 1'!Q23+'NO PAR 1'!R23)/4,0)</f>
        <v>0</v>
      </c>
      <c r="V23" s="48"/>
      <c r="W23" s="50">
        <f t="shared" si="4"/>
        <v>0</v>
      </c>
      <c r="Y23" s="51">
        <f>ROUND(('NO PAR 1'!T23+'NO PAR 1'!U23+'NO PAR 1'!V23+'NO PAR 1'!W23),0)</f>
        <v>0</v>
      </c>
      <c r="Z23" s="48"/>
      <c r="AA23" s="50">
        <f t="shared" si="5"/>
        <v>0</v>
      </c>
    </row>
    <row r="24" spans="1:27" ht="12.75">
      <c r="A24" s="2">
        <v>19</v>
      </c>
      <c r="B24" s="15" t="str">
        <f>asistencia!B24</f>
        <v>Miñano</v>
      </c>
      <c r="C24" s="15" t="str">
        <f>asistencia!C24</f>
        <v>Rosas</v>
      </c>
      <c r="D24" s="15" t="str">
        <f>asistencia!D24</f>
        <v>Rocío Marilyn</v>
      </c>
      <c r="E24" s="19">
        <f>'NO PAR 1'!E24</f>
        <v>0</v>
      </c>
      <c r="F24" s="47"/>
      <c r="G24" s="34">
        <f t="shared" si="0"/>
        <v>0</v>
      </c>
      <c r="H24" s="26"/>
      <c r="I24" s="19">
        <f>'NO PAR 1'!F24</f>
        <v>0</v>
      </c>
      <c r="J24" s="47"/>
      <c r="K24" s="34">
        <f t="shared" si="1"/>
        <v>0</v>
      </c>
      <c r="L24" s="1"/>
      <c r="M24" s="34">
        <f>'NO PAR 1'!G24</f>
        <v>0</v>
      </c>
      <c r="N24" s="52"/>
      <c r="O24" s="50">
        <f t="shared" si="2"/>
        <v>0</v>
      </c>
      <c r="Q24" s="51">
        <f>ROUND(('NO PAR 1'!J24+'NO PAR 1'!K24+'NO PAR 1'!L24+'NO PAR 1'!M24)/4,0)</f>
        <v>6</v>
      </c>
      <c r="R24" s="48"/>
      <c r="S24" s="50">
        <f t="shared" si="3"/>
        <v>2</v>
      </c>
      <c r="U24" s="51">
        <f>ROUND(('NO PAR 1'!O24+'NO PAR 1'!P24+'NO PAR 1'!Q24+'NO PAR 1'!R24)/4,0)</f>
        <v>0</v>
      </c>
      <c r="V24" s="48"/>
      <c r="W24" s="50">
        <f t="shared" si="4"/>
        <v>0</v>
      </c>
      <c r="Y24" s="51">
        <f>ROUND(('NO PAR 1'!T24+'NO PAR 1'!U24+'NO PAR 1'!V24+'NO PAR 1'!W24),0)</f>
        <v>0</v>
      </c>
      <c r="Z24" s="48"/>
      <c r="AA24" s="50">
        <f t="shared" si="5"/>
        <v>0</v>
      </c>
    </row>
    <row r="25" spans="1:27" ht="12.75">
      <c r="A25" s="2">
        <v>20</v>
      </c>
      <c r="B25" s="15" t="str">
        <f>asistencia!B25</f>
        <v>Mori</v>
      </c>
      <c r="C25" s="15" t="str">
        <f>asistencia!C25</f>
        <v>Arismendi</v>
      </c>
      <c r="D25" s="15" t="str">
        <f>asistencia!D25</f>
        <v>Krizia Sigry</v>
      </c>
      <c r="E25" s="19">
        <f>'NO PAR 1'!E25</f>
        <v>0</v>
      </c>
      <c r="F25" s="47"/>
      <c r="G25" s="34">
        <f t="shared" si="0"/>
        <v>0</v>
      </c>
      <c r="H25" s="26"/>
      <c r="I25" s="19">
        <f>'NO PAR 1'!F25</f>
        <v>0</v>
      </c>
      <c r="J25" s="47"/>
      <c r="K25" s="34">
        <f t="shared" si="1"/>
        <v>0</v>
      </c>
      <c r="L25" s="1"/>
      <c r="M25" s="35">
        <f>'NO PAR 1'!G25</f>
        <v>0</v>
      </c>
      <c r="N25" s="52"/>
      <c r="O25" s="50">
        <f t="shared" si="2"/>
        <v>0</v>
      </c>
      <c r="Q25" s="51">
        <f>ROUND(('NO PAR 1'!J25+'NO PAR 1'!K25+'NO PAR 1'!L25+'NO PAR 1'!M25)/4,0)</f>
        <v>3</v>
      </c>
      <c r="R25" s="48"/>
      <c r="S25" s="50">
        <f t="shared" si="3"/>
        <v>1</v>
      </c>
      <c r="U25" s="51">
        <f>ROUND(('NO PAR 1'!O25+'NO PAR 1'!P25+'NO PAR 1'!Q25+'NO PAR 1'!R25)/4,0)</f>
        <v>0</v>
      </c>
      <c r="V25" s="48"/>
      <c r="W25" s="50">
        <f t="shared" si="4"/>
        <v>0</v>
      </c>
      <c r="Y25" s="51">
        <f>ROUND(('NO PAR 1'!T25+'NO PAR 1'!U25+'NO PAR 1'!V25+'NO PAR 1'!W25),0)</f>
        <v>0</v>
      </c>
      <c r="Z25" s="48"/>
      <c r="AA25" s="50">
        <f t="shared" si="5"/>
        <v>0</v>
      </c>
    </row>
    <row r="26" spans="1:27" ht="12.75">
      <c r="A26" s="2">
        <v>21</v>
      </c>
      <c r="B26" s="15" t="str">
        <f>asistencia!B26</f>
        <v>Olivares</v>
      </c>
      <c r="C26" s="15" t="str">
        <f>asistencia!C26</f>
        <v>Cano</v>
      </c>
      <c r="D26" s="15" t="str">
        <f>asistencia!D26</f>
        <v>Verónica Yakeline</v>
      </c>
      <c r="E26" s="19">
        <f>'NO PAR 1'!E26</f>
        <v>0</v>
      </c>
      <c r="F26" s="47"/>
      <c r="G26" s="34">
        <f t="shared" si="0"/>
        <v>0</v>
      </c>
      <c r="H26" s="26"/>
      <c r="I26" s="19">
        <f>'NO PAR 1'!F26</f>
        <v>0</v>
      </c>
      <c r="J26" s="47"/>
      <c r="K26" s="34">
        <f t="shared" si="1"/>
        <v>0</v>
      </c>
      <c r="L26" s="1"/>
      <c r="M26" s="34">
        <f>'NO PAR 1'!G26</f>
        <v>0</v>
      </c>
      <c r="N26" s="52"/>
      <c r="O26" s="50">
        <f t="shared" si="2"/>
        <v>0</v>
      </c>
      <c r="Q26" s="51">
        <f>ROUND(('NO PAR 1'!J26+'NO PAR 1'!K26+'NO PAR 1'!L26+'NO PAR 1'!M26)/4,0)</f>
        <v>8</v>
      </c>
      <c r="R26" s="48"/>
      <c r="S26" s="50">
        <f t="shared" si="3"/>
        <v>3</v>
      </c>
      <c r="U26" s="51">
        <f>ROUND(('NO PAR 1'!O26+'NO PAR 1'!P26+'NO PAR 1'!Q26+'NO PAR 1'!R26)/4,0)</f>
        <v>0</v>
      </c>
      <c r="V26" s="48"/>
      <c r="W26" s="50">
        <f t="shared" si="4"/>
        <v>0</v>
      </c>
      <c r="Y26" s="51">
        <f>ROUND(('NO PAR 1'!T26+'NO PAR 1'!U26+'NO PAR 1'!V26+'NO PAR 1'!W26),0)</f>
        <v>0</v>
      </c>
      <c r="Z26" s="48"/>
      <c r="AA26" s="50">
        <f t="shared" si="5"/>
        <v>0</v>
      </c>
    </row>
    <row r="27" spans="1:27" ht="12.75">
      <c r="A27" s="2">
        <v>22</v>
      </c>
      <c r="B27" s="15" t="str">
        <f>asistencia!B27</f>
        <v>Paredes</v>
      </c>
      <c r="C27" s="15" t="str">
        <f>asistencia!C27</f>
        <v>Nonato</v>
      </c>
      <c r="D27" s="15" t="str">
        <f>asistencia!D27</f>
        <v>Lars Nilsson</v>
      </c>
      <c r="E27" s="19">
        <f>'NO PAR 1'!E27</f>
        <v>0</v>
      </c>
      <c r="F27" s="47"/>
      <c r="G27" s="34">
        <f t="shared" si="0"/>
        <v>0</v>
      </c>
      <c r="H27" s="26"/>
      <c r="I27" s="19">
        <f>'NO PAR 1'!F27</f>
        <v>0</v>
      </c>
      <c r="J27" s="47"/>
      <c r="K27" s="34">
        <f t="shared" si="1"/>
        <v>0</v>
      </c>
      <c r="L27" s="1"/>
      <c r="M27" s="34">
        <f>'NO PAR 1'!G27</f>
        <v>0</v>
      </c>
      <c r="N27" s="52"/>
      <c r="O27" s="50">
        <f t="shared" si="2"/>
        <v>0</v>
      </c>
      <c r="Q27" s="51">
        <f>ROUND(('NO PAR 1'!J27+'NO PAR 1'!K27+'NO PAR 1'!L27+'NO PAR 1'!M27)/4,0)</f>
        <v>7</v>
      </c>
      <c r="R27" s="48"/>
      <c r="S27" s="50">
        <f t="shared" si="3"/>
        <v>3</v>
      </c>
      <c r="U27" s="51">
        <f>ROUND(('NO PAR 1'!O27+'NO PAR 1'!P27+'NO PAR 1'!Q27+'NO PAR 1'!R27)/4,0)</f>
        <v>0</v>
      </c>
      <c r="V27" s="48"/>
      <c r="W27" s="50">
        <f t="shared" si="4"/>
        <v>0</v>
      </c>
      <c r="Y27" s="51">
        <f>ROUND(('NO PAR 1'!T27+'NO PAR 1'!U27+'NO PAR 1'!V27+'NO PAR 1'!W27),0)</f>
        <v>0</v>
      </c>
      <c r="Z27" s="48"/>
      <c r="AA27" s="50">
        <f t="shared" si="5"/>
        <v>0</v>
      </c>
    </row>
    <row r="28" spans="1:27" ht="12.75">
      <c r="A28" s="2">
        <v>23</v>
      </c>
      <c r="B28" s="15" t="str">
        <f>asistencia!B28</f>
        <v>Pastor</v>
      </c>
      <c r="C28" s="15" t="str">
        <f>asistencia!C28</f>
        <v>Lorenzo</v>
      </c>
      <c r="D28" s="15" t="str">
        <f>asistencia!D28</f>
        <v>Jhon David</v>
      </c>
      <c r="E28" s="19">
        <f>'NO PAR 1'!E28</f>
        <v>0</v>
      </c>
      <c r="F28" s="47"/>
      <c r="G28" s="34">
        <f t="shared" si="0"/>
        <v>0</v>
      </c>
      <c r="H28" s="26"/>
      <c r="I28" s="19">
        <f>'NO PAR 1'!F28</f>
        <v>0</v>
      </c>
      <c r="J28" s="47"/>
      <c r="K28" s="34">
        <f t="shared" si="1"/>
        <v>0</v>
      </c>
      <c r="L28" s="1"/>
      <c r="M28" s="34">
        <f>'NO PAR 1'!G28</f>
        <v>0</v>
      </c>
      <c r="N28" s="52"/>
      <c r="O28" s="50">
        <f t="shared" si="2"/>
        <v>0</v>
      </c>
      <c r="Q28" s="51">
        <f>ROUND(('NO PAR 1'!J28+'NO PAR 1'!K28+'NO PAR 1'!L28+'NO PAR 1'!M28)/4,0)</f>
        <v>4</v>
      </c>
      <c r="R28" s="48"/>
      <c r="S28" s="50">
        <f t="shared" si="3"/>
        <v>2</v>
      </c>
      <c r="U28" s="51">
        <f>ROUND(('NO PAR 1'!O28+'NO PAR 1'!P28+'NO PAR 1'!Q28+'NO PAR 1'!R28)/4,0)</f>
        <v>0</v>
      </c>
      <c r="V28" s="48"/>
      <c r="W28" s="50">
        <f t="shared" si="4"/>
        <v>0</v>
      </c>
      <c r="Y28" s="51">
        <f>ROUND(('NO PAR 1'!T28+'NO PAR 1'!U28+'NO PAR 1'!V28+'NO PAR 1'!W28),0)</f>
        <v>0</v>
      </c>
      <c r="Z28" s="48"/>
      <c r="AA28" s="50">
        <f t="shared" si="5"/>
        <v>0</v>
      </c>
    </row>
    <row r="29" spans="1:27" ht="12.75">
      <c r="A29" s="2">
        <v>24</v>
      </c>
      <c r="B29" s="15" t="str">
        <f>asistencia!B29</f>
        <v>Portilla</v>
      </c>
      <c r="C29" s="15" t="str">
        <f>asistencia!C29</f>
        <v>Socón</v>
      </c>
      <c r="D29" s="15" t="str">
        <f>asistencia!D29</f>
        <v>Perla Elizabeth</v>
      </c>
      <c r="E29" s="19">
        <f>'NO PAR 1'!E29</f>
        <v>0</v>
      </c>
      <c r="F29" s="47"/>
      <c r="G29" s="34">
        <f t="shared" si="0"/>
        <v>0</v>
      </c>
      <c r="H29" s="26"/>
      <c r="I29" s="19">
        <f>'NO PAR 1'!F29</f>
        <v>0</v>
      </c>
      <c r="J29" s="47"/>
      <c r="K29" s="34">
        <f t="shared" si="1"/>
        <v>0</v>
      </c>
      <c r="L29" s="1"/>
      <c r="M29" s="34">
        <f>'NO PAR 1'!G29</f>
        <v>0</v>
      </c>
      <c r="N29" s="52"/>
      <c r="O29" s="50">
        <f t="shared" si="2"/>
        <v>0</v>
      </c>
      <c r="Q29" s="51">
        <f>ROUND(('NO PAR 1'!J29+'NO PAR 1'!K29+'NO PAR 1'!L29+'NO PAR 1'!M29)/4,0)</f>
        <v>7</v>
      </c>
      <c r="R29" s="48"/>
      <c r="S29" s="50">
        <f t="shared" si="3"/>
        <v>3</v>
      </c>
      <c r="U29" s="51">
        <f>ROUND(('NO PAR 1'!O29+'NO PAR 1'!P29+'NO PAR 1'!Q29+'NO PAR 1'!R29)/4,0)</f>
        <v>0</v>
      </c>
      <c r="V29" s="48"/>
      <c r="W29" s="50">
        <f t="shared" si="4"/>
        <v>0</v>
      </c>
      <c r="Y29" s="51">
        <f>ROUND(('NO PAR 1'!T29+'NO PAR 1'!U29+'NO PAR 1'!V29+'NO PAR 1'!W29),0)</f>
        <v>0</v>
      </c>
      <c r="Z29" s="48"/>
      <c r="AA29" s="50">
        <f t="shared" si="5"/>
        <v>0</v>
      </c>
    </row>
    <row r="30" spans="1:27" ht="12.75">
      <c r="A30" s="2">
        <v>25</v>
      </c>
      <c r="B30" s="15" t="str">
        <f>asistencia!B30</f>
        <v>Purisaca</v>
      </c>
      <c r="C30" s="15" t="str">
        <f>asistencia!C30</f>
        <v>Salinas</v>
      </c>
      <c r="D30" s="15" t="str">
        <f>asistencia!D30</f>
        <v>Jhohanna Paola</v>
      </c>
      <c r="E30" s="19">
        <f>'NO PAR 1'!E30</f>
        <v>0</v>
      </c>
      <c r="F30" s="47"/>
      <c r="G30" s="34">
        <f t="shared" si="0"/>
        <v>0</v>
      </c>
      <c r="H30" s="26"/>
      <c r="I30" s="19">
        <f>'NO PAR 1'!F30</f>
        <v>0</v>
      </c>
      <c r="J30" s="47"/>
      <c r="K30" s="34">
        <f t="shared" si="1"/>
        <v>0</v>
      </c>
      <c r="L30" s="1"/>
      <c r="M30" s="35">
        <f>'NO PAR 1'!G30</f>
        <v>0</v>
      </c>
      <c r="N30" s="52"/>
      <c r="O30" s="50">
        <f t="shared" si="2"/>
        <v>0</v>
      </c>
      <c r="Q30" s="51">
        <f>ROUND(('NO PAR 1'!J30+'NO PAR 1'!K30+'NO PAR 1'!L30+'NO PAR 1'!M30)/4,0)</f>
        <v>7</v>
      </c>
      <c r="R30" s="48"/>
      <c r="S30" s="50">
        <f t="shared" si="3"/>
        <v>3</v>
      </c>
      <c r="U30" s="51">
        <f>ROUND(('NO PAR 1'!O30+'NO PAR 1'!P30+'NO PAR 1'!Q30+'NO PAR 1'!R30)/4,0)</f>
        <v>0</v>
      </c>
      <c r="V30" s="48"/>
      <c r="W30" s="50">
        <f t="shared" si="4"/>
        <v>0</v>
      </c>
      <c r="Y30" s="51">
        <f>ROUND(('NO PAR 1'!T30+'NO PAR 1'!U30+'NO PAR 1'!V30+'NO PAR 1'!W30),0)</f>
        <v>0</v>
      </c>
      <c r="Z30" s="48"/>
      <c r="AA30" s="50">
        <f t="shared" si="5"/>
        <v>0</v>
      </c>
    </row>
    <row r="31" spans="1:27" ht="12.75">
      <c r="A31" s="2">
        <v>26</v>
      </c>
      <c r="B31" s="15" t="str">
        <f>asistencia!B31</f>
        <v>Ramos</v>
      </c>
      <c r="C31" s="15" t="str">
        <f>asistencia!C31</f>
        <v>Calvo</v>
      </c>
      <c r="D31" s="15" t="str">
        <f>asistencia!D31</f>
        <v>Hernan Juan Enrique</v>
      </c>
      <c r="E31" s="19">
        <f>'NO PAR 1'!E31</f>
        <v>0</v>
      </c>
      <c r="F31" s="47"/>
      <c r="G31" s="34">
        <f t="shared" si="0"/>
        <v>0</v>
      </c>
      <c r="H31" s="26"/>
      <c r="I31" s="19">
        <f>'NO PAR 1'!F31</f>
        <v>0</v>
      </c>
      <c r="J31" s="47"/>
      <c r="K31" s="34">
        <f t="shared" si="1"/>
        <v>0</v>
      </c>
      <c r="L31" s="1"/>
      <c r="M31" s="34">
        <f>'NO PAR 1'!G31</f>
        <v>0</v>
      </c>
      <c r="N31" s="52"/>
      <c r="O31" s="50">
        <f t="shared" si="2"/>
        <v>0</v>
      </c>
      <c r="Q31" s="51">
        <f>ROUND(('NO PAR 1'!J31+'NO PAR 1'!K31+'NO PAR 1'!L31+'NO PAR 1'!M31)/4,0)</f>
        <v>5</v>
      </c>
      <c r="R31" s="48"/>
      <c r="S31" s="50">
        <f t="shared" si="3"/>
        <v>2</v>
      </c>
      <c r="U31" s="51">
        <f>ROUND(('NO PAR 1'!O31+'NO PAR 1'!P31+'NO PAR 1'!Q31+'NO PAR 1'!R31)/4,0)</f>
        <v>0</v>
      </c>
      <c r="V31" s="48"/>
      <c r="W31" s="50">
        <f t="shared" si="4"/>
        <v>0</v>
      </c>
      <c r="Y31" s="51">
        <f>ROUND(('NO PAR 1'!T31+'NO PAR 1'!U31+'NO PAR 1'!V31+'NO PAR 1'!W31),0)</f>
        <v>0</v>
      </c>
      <c r="Z31" s="48"/>
      <c r="AA31" s="50">
        <f t="shared" si="5"/>
        <v>0</v>
      </c>
    </row>
    <row r="32" spans="1:27" ht="12.75">
      <c r="A32" s="2">
        <v>27</v>
      </c>
      <c r="B32" s="15" t="str">
        <f>asistencia!B32</f>
        <v>Rodríguez</v>
      </c>
      <c r="C32" s="15" t="str">
        <f>asistencia!C32</f>
        <v>Rosado</v>
      </c>
      <c r="D32" s="15" t="str">
        <f>asistencia!D32</f>
        <v>Silvia Gisela</v>
      </c>
      <c r="E32" s="19">
        <f>'NO PAR 1'!E32</f>
        <v>0</v>
      </c>
      <c r="F32" s="47"/>
      <c r="G32" s="34">
        <f t="shared" si="0"/>
        <v>0</v>
      </c>
      <c r="H32" s="26"/>
      <c r="I32" s="19">
        <f>'NO PAR 1'!F32</f>
        <v>0</v>
      </c>
      <c r="J32" s="47"/>
      <c r="K32" s="34">
        <f t="shared" si="1"/>
        <v>0</v>
      </c>
      <c r="L32" s="1"/>
      <c r="M32" s="34">
        <f>'NO PAR 1'!G32</f>
        <v>0</v>
      </c>
      <c r="N32" s="52"/>
      <c r="O32" s="50">
        <f t="shared" si="2"/>
        <v>0</v>
      </c>
      <c r="Q32" s="51">
        <f>ROUND(('NO PAR 1'!J32+'NO PAR 1'!K32+'NO PAR 1'!L32+'NO PAR 1'!M32)/4,0)</f>
        <v>2</v>
      </c>
      <c r="R32" s="48"/>
      <c r="S32" s="50">
        <f t="shared" si="3"/>
        <v>1</v>
      </c>
      <c r="U32" s="51">
        <f>ROUND(('NO PAR 1'!O32+'NO PAR 1'!P32+'NO PAR 1'!Q32+'NO PAR 1'!R32)/4,0)</f>
        <v>0</v>
      </c>
      <c r="V32" s="48"/>
      <c r="W32" s="50">
        <f t="shared" si="4"/>
        <v>0</v>
      </c>
      <c r="Y32" s="51">
        <f>ROUND(('NO PAR 1'!T32+'NO PAR 1'!U32+'NO PAR 1'!V32+'NO PAR 1'!W32),0)</f>
        <v>0</v>
      </c>
      <c r="Z32" s="48"/>
      <c r="AA32" s="50">
        <f t="shared" si="5"/>
        <v>0</v>
      </c>
    </row>
    <row r="33" spans="1:27" ht="12.75">
      <c r="A33" s="2">
        <v>28</v>
      </c>
      <c r="B33" s="15" t="str">
        <f>asistencia!B33</f>
        <v>Rojas</v>
      </c>
      <c r="C33" s="15" t="str">
        <f>asistencia!C33</f>
        <v>Zavaleta</v>
      </c>
      <c r="D33" s="15" t="str">
        <f>asistencia!D33</f>
        <v>Irvin Alexander</v>
      </c>
      <c r="E33" s="19">
        <f>'NO PAR 1'!E33</f>
        <v>0</v>
      </c>
      <c r="F33" s="47"/>
      <c r="G33" s="34">
        <f t="shared" si="0"/>
        <v>0</v>
      </c>
      <c r="H33" s="26"/>
      <c r="I33" s="19">
        <f>'NO PAR 1'!F33</f>
        <v>0</v>
      </c>
      <c r="J33" s="47"/>
      <c r="K33" s="34">
        <f t="shared" si="1"/>
        <v>0</v>
      </c>
      <c r="L33" s="1"/>
      <c r="M33" s="34">
        <f>'NO PAR 1'!G33</f>
        <v>0</v>
      </c>
      <c r="N33" s="52"/>
      <c r="O33" s="50">
        <f t="shared" si="2"/>
        <v>0</v>
      </c>
      <c r="Q33" s="51">
        <f>ROUND(('NO PAR 1'!J33+'NO PAR 1'!K33+'NO PAR 1'!L33+'NO PAR 1'!M33)/4,0)</f>
        <v>8</v>
      </c>
      <c r="R33" s="48"/>
      <c r="S33" s="50">
        <f t="shared" si="3"/>
        <v>3</v>
      </c>
      <c r="U33" s="51">
        <f>ROUND(('NO PAR 1'!O33+'NO PAR 1'!P33+'NO PAR 1'!Q33+'NO PAR 1'!R33)/4,0)</f>
        <v>0</v>
      </c>
      <c r="V33" s="48"/>
      <c r="W33" s="50">
        <f t="shared" si="4"/>
        <v>0</v>
      </c>
      <c r="Y33" s="51">
        <f>ROUND(('NO PAR 1'!T33+'NO PAR 1'!U33+'NO PAR 1'!V33+'NO PAR 1'!W33),0)</f>
        <v>0</v>
      </c>
      <c r="Z33" s="48"/>
      <c r="AA33" s="50">
        <f t="shared" si="5"/>
        <v>0</v>
      </c>
    </row>
    <row r="34" spans="1:27" ht="12.75">
      <c r="A34" s="2">
        <v>29</v>
      </c>
      <c r="B34" s="15" t="str">
        <f>asistencia!B34</f>
        <v>Ruiz</v>
      </c>
      <c r="C34" s="15" t="str">
        <f>asistencia!C34</f>
        <v>Pérez</v>
      </c>
      <c r="D34" s="15" t="str">
        <f>asistencia!D34</f>
        <v>Thais Victoria Priscila</v>
      </c>
      <c r="E34" s="19">
        <f>'NO PAR 1'!E34</f>
        <v>0</v>
      </c>
      <c r="F34" s="47"/>
      <c r="G34" s="34">
        <f t="shared" si="0"/>
        <v>0</v>
      </c>
      <c r="H34" s="26"/>
      <c r="I34" s="19">
        <f>'NO PAR 1'!F34</f>
        <v>0</v>
      </c>
      <c r="J34" s="47"/>
      <c r="K34" s="34">
        <f t="shared" si="1"/>
        <v>0</v>
      </c>
      <c r="L34" s="1"/>
      <c r="M34" s="34">
        <f>'NO PAR 1'!G34</f>
        <v>0</v>
      </c>
      <c r="N34" s="52"/>
      <c r="O34" s="50">
        <f t="shared" si="2"/>
        <v>0</v>
      </c>
      <c r="Q34" s="51">
        <f>ROUND(('NO PAR 1'!J34+'NO PAR 1'!K34+'NO PAR 1'!L34+'NO PAR 1'!M34)/4,0)</f>
        <v>1</v>
      </c>
      <c r="R34" s="48"/>
      <c r="S34" s="50">
        <f t="shared" si="3"/>
        <v>0</v>
      </c>
      <c r="U34" s="51">
        <f>ROUND(('NO PAR 1'!O34+'NO PAR 1'!P34+'NO PAR 1'!Q34+'NO PAR 1'!R34)/4,0)</f>
        <v>0</v>
      </c>
      <c r="V34" s="48"/>
      <c r="W34" s="50">
        <f t="shared" si="4"/>
        <v>0</v>
      </c>
      <c r="Y34" s="51">
        <f>ROUND(('NO PAR 1'!T34+'NO PAR 1'!U34+'NO PAR 1'!V34+'NO PAR 1'!W34),0)</f>
        <v>0</v>
      </c>
      <c r="Z34" s="48"/>
      <c r="AA34" s="50">
        <f t="shared" si="5"/>
        <v>0</v>
      </c>
    </row>
    <row r="35" spans="1:27" ht="12.75">
      <c r="A35" s="2">
        <v>30</v>
      </c>
      <c r="B35" s="15" t="str">
        <f>asistencia!B35</f>
        <v>Salvador</v>
      </c>
      <c r="C35" s="15" t="str">
        <f>asistencia!C35</f>
        <v>Reyes</v>
      </c>
      <c r="D35" s="15" t="str">
        <f>asistencia!D35</f>
        <v>Rebeca</v>
      </c>
      <c r="E35" s="19">
        <f>'NO PAR 1'!E35</f>
        <v>0</v>
      </c>
      <c r="F35" s="47"/>
      <c r="G35" s="34">
        <f t="shared" si="0"/>
        <v>0</v>
      </c>
      <c r="H35" s="26"/>
      <c r="I35" s="19">
        <f>'NO PAR 1'!F35</f>
        <v>0</v>
      </c>
      <c r="J35" s="47"/>
      <c r="K35" s="34">
        <f t="shared" si="1"/>
        <v>0</v>
      </c>
      <c r="L35" s="1"/>
      <c r="M35" s="35">
        <f>'NO PAR 1'!G35</f>
        <v>0</v>
      </c>
      <c r="N35" s="52"/>
      <c r="O35" s="50">
        <f t="shared" si="2"/>
        <v>0</v>
      </c>
      <c r="Q35" s="51">
        <f>ROUND(('NO PAR 1'!J35+'NO PAR 1'!K35+'NO PAR 1'!L35+'NO PAR 1'!M35)/4,0)</f>
        <v>9</v>
      </c>
      <c r="R35" s="48"/>
      <c r="S35" s="50">
        <f t="shared" si="3"/>
        <v>4</v>
      </c>
      <c r="U35" s="51">
        <f>ROUND(('NO PAR 1'!O35+'NO PAR 1'!P35+'NO PAR 1'!Q35+'NO PAR 1'!R35)/4,0)</f>
        <v>0</v>
      </c>
      <c r="V35" s="48"/>
      <c r="W35" s="50">
        <f t="shared" si="4"/>
        <v>0</v>
      </c>
      <c r="Y35" s="51">
        <f>ROUND(('NO PAR 1'!T35+'NO PAR 1'!U35+'NO PAR 1'!V35+'NO PAR 1'!W35),0)</f>
        <v>0</v>
      </c>
      <c r="Z35" s="48"/>
      <c r="AA35" s="50">
        <f t="shared" si="5"/>
        <v>0</v>
      </c>
    </row>
    <row r="36" spans="1:27" ht="12.75">
      <c r="A36" s="2">
        <v>31</v>
      </c>
      <c r="B36" s="15" t="str">
        <f>asistencia!B36</f>
        <v>Salvatierra</v>
      </c>
      <c r="C36" s="15" t="str">
        <f>asistencia!C36</f>
        <v>Pajuelo</v>
      </c>
      <c r="D36" s="15" t="str">
        <f>asistencia!D36</f>
        <v>Yulissa Milagros</v>
      </c>
      <c r="E36" s="19">
        <f>'NO PAR 1'!E36</f>
        <v>0</v>
      </c>
      <c r="F36" s="47"/>
      <c r="G36" s="34">
        <f t="shared" si="0"/>
        <v>0</v>
      </c>
      <c r="H36" s="26"/>
      <c r="I36" s="19">
        <f>'NO PAR 1'!F36</f>
        <v>0</v>
      </c>
      <c r="J36" s="47"/>
      <c r="K36" s="34">
        <f t="shared" si="1"/>
        <v>0</v>
      </c>
      <c r="L36" s="1"/>
      <c r="M36" s="34">
        <f>'NO PAR 1'!G36</f>
        <v>0</v>
      </c>
      <c r="N36" s="52"/>
      <c r="O36" s="50">
        <f t="shared" si="2"/>
        <v>0</v>
      </c>
      <c r="Q36" s="51">
        <f>ROUND(('NO PAR 1'!J36+'NO PAR 1'!K36+'NO PAR 1'!L36+'NO PAR 1'!M36)/4,0)</f>
        <v>6</v>
      </c>
      <c r="R36" s="48"/>
      <c r="S36" s="50">
        <f t="shared" si="3"/>
        <v>2</v>
      </c>
      <c r="U36" s="51">
        <f>ROUND(('NO PAR 1'!O36+'NO PAR 1'!P36+'NO PAR 1'!Q36+'NO PAR 1'!R36)/4,0)</f>
        <v>0</v>
      </c>
      <c r="V36" s="48"/>
      <c r="W36" s="50">
        <f t="shared" si="4"/>
        <v>0</v>
      </c>
      <c r="Y36" s="51">
        <f>ROUND(('NO PAR 1'!T36+'NO PAR 1'!U36+'NO PAR 1'!V36+'NO PAR 1'!W36),0)</f>
        <v>0</v>
      </c>
      <c r="Z36" s="48"/>
      <c r="AA36" s="50">
        <f t="shared" si="5"/>
        <v>0</v>
      </c>
    </row>
    <row r="37" spans="1:27" ht="12.75">
      <c r="A37" s="2">
        <v>32</v>
      </c>
      <c r="B37" s="15" t="str">
        <f>asistencia!B37</f>
        <v>Sánchez</v>
      </c>
      <c r="C37" s="15" t="str">
        <f>asistencia!C37</f>
        <v>Carbajal</v>
      </c>
      <c r="D37" s="15" t="str">
        <f>asistencia!D37</f>
        <v>Esther Elizabeth</v>
      </c>
      <c r="E37" s="19">
        <f>'NO PAR 1'!E37</f>
        <v>0</v>
      </c>
      <c r="F37" s="47"/>
      <c r="G37" s="34">
        <f t="shared" si="0"/>
        <v>0</v>
      </c>
      <c r="H37" s="26"/>
      <c r="I37" s="19">
        <f>'NO PAR 1'!F37</f>
        <v>0</v>
      </c>
      <c r="J37" s="47"/>
      <c r="K37" s="34">
        <f t="shared" si="1"/>
        <v>0</v>
      </c>
      <c r="L37" s="1"/>
      <c r="M37" s="34">
        <f>'NO PAR 1'!G37</f>
        <v>0</v>
      </c>
      <c r="N37" s="52"/>
      <c r="O37" s="50">
        <f t="shared" si="2"/>
        <v>0</v>
      </c>
      <c r="Q37" s="51">
        <f>ROUND(('NO PAR 1'!J37+'NO PAR 1'!K37+'NO PAR 1'!L37+'NO PAR 1'!M37)/4,0)</f>
        <v>6</v>
      </c>
      <c r="R37" s="48"/>
      <c r="S37" s="50">
        <f t="shared" si="3"/>
        <v>2</v>
      </c>
      <c r="U37" s="51">
        <f>ROUND(('NO PAR 1'!O37+'NO PAR 1'!P37+'NO PAR 1'!Q37+'NO PAR 1'!R37)/4,0)</f>
        <v>0</v>
      </c>
      <c r="V37" s="48"/>
      <c r="W37" s="50">
        <f t="shared" si="4"/>
        <v>0</v>
      </c>
      <c r="Y37" s="51">
        <f>ROUND(('NO PAR 1'!T37+'NO PAR 1'!U37+'NO PAR 1'!V37+'NO PAR 1'!W37),0)</f>
        <v>0</v>
      </c>
      <c r="Z37" s="48"/>
      <c r="AA37" s="50">
        <f t="shared" si="5"/>
        <v>0</v>
      </c>
    </row>
    <row r="38" spans="1:27" ht="12.75">
      <c r="A38" s="2">
        <v>33</v>
      </c>
      <c r="B38" s="15" t="str">
        <f>asistencia!B38</f>
        <v>Sipirán</v>
      </c>
      <c r="C38" s="15" t="str">
        <f>asistencia!C38</f>
        <v>Miranda</v>
      </c>
      <c r="D38" s="15" t="str">
        <f>asistencia!D38</f>
        <v>Rony Gary</v>
      </c>
      <c r="E38" s="19">
        <f>'NO PAR 1'!E38</f>
        <v>0</v>
      </c>
      <c r="F38" s="47"/>
      <c r="G38" s="34">
        <f t="shared" si="0"/>
        <v>0</v>
      </c>
      <c r="H38" s="26"/>
      <c r="I38" s="19">
        <f>'NO PAR 1'!F38</f>
        <v>0</v>
      </c>
      <c r="J38" s="47"/>
      <c r="K38" s="34">
        <f t="shared" si="1"/>
        <v>0</v>
      </c>
      <c r="L38" s="1"/>
      <c r="M38" s="34">
        <f>'NO PAR 1'!G38</f>
        <v>0</v>
      </c>
      <c r="N38" s="52"/>
      <c r="O38" s="50">
        <f t="shared" si="2"/>
        <v>0</v>
      </c>
      <c r="Q38" s="51">
        <f>ROUND(('NO PAR 1'!J38+'NO PAR 1'!K38+'NO PAR 1'!L38+'NO PAR 1'!M38)/4,0)</f>
        <v>4</v>
      </c>
      <c r="R38" s="48"/>
      <c r="S38" s="50">
        <f t="shared" si="3"/>
        <v>2</v>
      </c>
      <c r="U38" s="51">
        <f>ROUND(('NO PAR 1'!O38+'NO PAR 1'!P38+'NO PAR 1'!Q38+'NO PAR 1'!R38)/4,0)</f>
        <v>0</v>
      </c>
      <c r="V38" s="48"/>
      <c r="W38" s="50">
        <f t="shared" si="4"/>
        <v>0</v>
      </c>
      <c r="Y38" s="51">
        <f>ROUND(('NO PAR 1'!T38+'NO PAR 1'!U38+'NO PAR 1'!V38+'NO PAR 1'!W38),0)</f>
        <v>0</v>
      </c>
      <c r="Z38" s="48"/>
      <c r="AA38" s="50">
        <f t="shared" si="5"/>
        <v>0</v>
      </c>
    </row>
    <row r="39" spans="1:27" ht="12.75">
      <c r="A39" s="2">
        <v>34</v>
      </c>
      <c r="B39" s="16" t="str">
        <f>asistencia!B39</f>
        <v>Sotelo</v>
      </c>
      <c r="C39" s="16" t="str">
        <f>asistencia!C39</f>
        <v>Herrera</v>
      </c>
      <c r="D39" s="16" t="str">
        <f>asistencia!D39</f>
        <v>Medali Genesis</v>
      </c>
      <c r="E39" s="19">
        <f>'NO PAR 1'!E39</f>
        <v>0</v>
      </c>
      <c r="F39" s="47"/>
      <c r="G39" s="34">
        <f t="shared" si="0"/>
        <v>0</v>
      </c>
      <c r="H39" s="26"/>
      <c r="I39" s="19">
        <f>'NO PAR 1'!F39</f>
        <v>0</v>
      </c>
      <c r="J39" s="47"/>
      <c r="K39" s="34">
        <f t="shared" si="1"/>
        <v>0</v>
      </c>
      <c r="L39" s="1"/>
      <c r="M39" s="34">
        <f>'NO PAR 1'!G39</f>
        <v>0</v>
      </c>
      <c r="N39" s="52"/>
      <c r="O39" s="50">
        <f t="shared" si="2"/>
        <v>0</v>
      </c>
      <c r="Q39" s="51">
        <f>ROUND(('NO PAR 1'!J39+'NO PAR 1'!K39+'NO PAR 1'!L39+'NO PAR 1'!M39)/4,0)</f>
        <v>5</v>
      </c>
      <c r="R39" s="48"/>
      <c r="S39" s="50">
        <f t="shared" si="3"/>
        <v>2</v>
      </c>
      <c r="U39" s="51">
        <f>ROUND(('NO PAR 1'!O39+'NO PAR 1'!P39+'NO PAR 1'!Q39+'NO PAR 1'!R39)/4,0)</f>
        <v>0</v>
      </c>
      <c r="V39" s="48"/>
      <c r="W39" s="50">
        <f t="shared" si="4"/>
        <v>0</v>
      </c>
      <c r="Y39" s="51">
        <f>ROUND(('NO PAR 1'!T39+'NO PAR 1'!U39+'NO PAR 1'!V39+'NO PAR 1'!W39),0)</f>
        <v>0</v>
      </c>
      <c r="Z39" s="48"/>
      <c r="AA39" s="50">
        <f t="shared" si="5"/>
        <v>0</v>
      </c>
    </row>
    <row r="40" spans="1:27" ht="12.75">
      <c r="A40" s="2">
        <v>35</v>
      </c>
      <c r="B40" s="15" t="str">
        <f>asistencia!B40</f>
        <v>Tamariz</v>
      </c>
      <c r="C40" s="15" t="str">
        <f>asistencia!C40</f>
        <v>Alvarado</v>
      </c>
      <c r="D40" s="15" t="str">
        <f>asistencia!D40</f>
        <v>Saira Nataly</v>
      </c>
      <c r="E40" s="19">
        <f>'NO PAR 1'!E40</f>
        <v>0</v>
      </c>
      <c r="F40" s="47"/>
      <c r="G40" s="34">
        <f t="shared" si="0"/>
        <v>0</v>
      </c>
      <c r="H40" s="26"/>
      <c r="I40" s="19">
        <f>'NO PAR 1'!F40</f>
        <v>0</v>
      </c>
      <c r="J40" s="47"/>
      <c r="K40" s="34">
        <f t="shared" si="1"/>
        <v>0</v>
      </c>
      <c r="L40" s="1"/>
      <c r="M40" s="35">
        <f>'NO PAR 1'!G40</f>
        <v>0</v>
      </c>
      <c r="N40" s="52"/>
      <c r="O40" s="50">
        <f t="shared" si="2"/>
        <v>0</v>
      </c>
      <c r="Q40" s="51">
        <f>ROUND(('NO PAR 1'!J40+'NO PAR 1'!K40+'NO PAR 1'!L40+'NO PAR 1'!M40)/4,0)</f>
        <v>7</v>
      </c>
      <c r="R40" s="48"/>
      <c r="S40" s="50">
        <f t="shared" si="3"/>
        <v>3</v>
      </c>
      <c r="U40" s="51">
        <f>ROUND(('NO PAR 1'!O40+'NO PAR 1'!P40+'NO PAR 1'!Q40+'NO PAR 1'!R40)/4,0)</f>
        <v>0</v>
      </c>
      <c r="V40" s="48"/>
      <c r="W40" s="50">
        <f t="shared" si="4"/>
        <v>0</v>
      </c>
      <c r="Y40" s="51">
        <f>ROUND(('NO PAR 1'!T40+'NO PAR 1'!U40+'NO PAR 1'!V40+'NO PAR 1'!W40),0)</f>
        <v>0</v>
      </c>
      <c r="Z40" s="48"/>
      <c r="AA40" s="50">
        <f t="shared" si="5"/>
        <v>0</v>
      </c>
    </row>
    <row r="41" spans="1:27" ht="12.75">
      <c r="A41" s="2">
        <v>36</v>
      </c>
      <c r="B41" s="15" t="str">
        <f>asistencia!B41</f>
        <v>Valverde</v>
      </c>
      <c r="C41" s="15" t="str">
        <f>asistencia!C41</f>
        <v>Alva</v>
      </c>
      <c r="D41" s="15" t="str">
        <f>asistencia!D41</f>
        <v>Kelyn Isabel</v>
      </c>
      <c r="E41" s="19">
        <f>'NO PAR 1'!E41</f>
        <v>0</v>
      </c>
      <c r="F41" s="47"/>
      <c r="G41" s="34">
        <f t="shared" si="0"/>
        <v>0</v>
      </c>
      <c r="H41" s="26"/>
      <c r="I41" s="19">
        <f>'NO PAR 1'!F41</f>
        <v>0</v>
      </c>
      <c r="J41" s="47"/>
      <c r="K41" s="34">
        <f t="shared" si="1"/>
        <v>0</v>
      </c>
      <c r="L41" s="1"/>
      <c r="M41" s="34">
        <f>'NO PAR 1'!G41</f>
        <v>0</v>
      </c>
      <c r="N41" s="52"/>
      <c r="O41" s="50">
        <f t="shared" si="2"/>
        <v>0</v>
      </c>
      <c r="Q41" s="51">
        <f>ROUND(('NO PAR 1'!J41+'NO PAR 1'!K41+'NO PAR 1'!L41+'NO PAR 1'!M41)/4,0)</f>
        <v>9</v>
      </c>
      <c r="R41" s="48"/>
      <c r="S41" s="50">
        <f t="shared" si="3"/>
        <v>4</v>
      </c>
      <c r="U41" s="51">
        <f>ROUND(('NO PAR 1'!O41+'NO PAR 1'!P41+'NO PAR 1'!Q41+'NO PAR 1'!R41)/4,0)</f>
        <v>0</v>
      </c>
      <c r="V41" s="48"/>
      <c r="W41" s="50">
        <f t="shared" si="4"/>
        <v>0</v>
      </c>
      <c r="Y41" s="51">
        <f>ROUND(('NO PAR 1'!T41+'NO PAR 1'!U41+'NO PAR 1'!V41+'NO PAR 1'!W41),0)</f>
        <v>0</v>
      </c>
      <c r="Z41" s="48"/>
      <c r="AA41" s="50">
        <f t="shared" si="5"/>
        <v>0</v>
      </c>
    </row>
    <row r="42" spans="1:27" ht="12.75">
      <c r="A42" s="2">
        <v>37</v>
      </c>
      <c r="B42" s="15" t="str">
        <f>asistencia!B42</f>
        <v>Vásquez</v>
      </c>
      <c r="C42" s="15" t="str">
        <f>asistencia!C42</f>
        <v>Acosta</v>
      </c>
      <c r="D42" s="15" t="str">
        <f>asistencia!D42</f>
        <v>Paul Anthony</v>
      </c>
      <c r="E42" s="19">
        <f>'NO PAR 1'!E42</f>
        <v>0</v>
      </c>
      <c r="F42" s="47"/>
      <c r="G42" s="34">
        <f t="shared" si="0"/>
        <v>0</v>
      </c>
      <c r="H42" s="26"/>
      <c r="I42" s="19">
        <f>'NO PAR 1'!F42</f>
        <v>0</v>
      </c>
      <c r="J42" s="47"/>
      <c r="K42" s="34">
        <f t="shared" si="1"/>
        <v>0</v>
      </c>
      <c r="L42" s="1"/>
      <c r="M42" s="34">
        <f>'NO PAR 1'!G42</f>
        <v>0</v>
      </c>
      <c r="N42" s="52"/>
      <c r="O42" s="50">
        <f t="shared" si="2"/>
        <v>0</v>
      </c>
      <c r="Q42" s="51">
        <f>ROUND(('NO PAR 1'!J42+'NO PAR 1'!K42+'NO PAR 1'!L42+'NO PAR 1'!M42)/4,0)</f>
        <v>4</v>
      </c>
      <c r="R42" s="48"/>
      <c r="S42" s="50">
        <f t="shared" si="3"/>
        <v>2</v>
      </c>
      <c r="U42" s="51">
        <f>ROUND(('NO PAR 1'!O42+'NO PAR 1'!P42+'NO PAR 1'!Q42+'NO PAR 1'!R42)/4,0)</f>
        <v>0</v>
      </c>
      <c r="V42" s="48"/>
      <c r="W42" s="50">
        <f t="shared" si="4"/>
        <v>0</v>
      </c>
      <c r="Y42" s="51">
        <f>ROUND(('NO PAR 1'!T42+'NO PAR 1'!U42+'NO PAR 1'!V42+'NO PAR 1'!W42),0)</f>
        <v>0</v>
      </c>
      <c r="Z42" s="48"/>
      <c r="AA42" s="50">
        <f t="shared" si="5"/>
        <v>0</v>
      </c>
    </row>
    <row r="43" spans="1:27" ht="12.75">
      <c r="A43" s="2">
        <v>38</v>
      </c>
      <c r="B43" s="15" t="str">
        <f>asistencia!B43</f>
        <v>Vega</v>
      </c>
      <c r="C43" s="15" t="str">
        <f>asistencia!C43</f>
        <v>Horna</v>
      </c>
      <c r="D43" s="15" t="str">
        <f>asistencia!D43</f>
        <v>Carmen Judith</v>
      </c>
      <c r="E43" s="19">
        <f>'NO PAR 1'!E43</f>
        <v>0</v>
      </c>
      <c r="F43" s="47"/>
      <c r="G43" s="34">
        <f t="shared" si="0"/>
        <v>0</v>
      </c>
      <c r="H43" s="26"/>
      <c r="I43" s="19">
        <f>'NO PAR 1'!F43</f>
        <v>0</v>
      </c>
      <c r="J43" s="47"/>
      <c r="K43" s="34">
        <f t="shared" si="1"/>
        <v>0</v>
      </c>
      <c r="L43" s="1"/>
      <c r="M43" s="34">
        <f>'NO PAR 1'!G43</f>
        <v>0</v>
      </c>
      <c r="N43" s="52"/>
      <c r="O43" s="50">
        <f t="shared" si="2"/>
        <v>0</v>
      </c>
      <c r="Q43" s="51">
        <f>ROUND(('NO PAR 1'!J43+'NO PAR 1'!K43+'NO PAR 1'!L43+'NO PAR 1'!M43)/4,0)</f>
        <v>9</v>
      </c>
      <c r="R43" s="48"/>
      <c r="S43" s="50">
        <f t="shared" si="3"/>
        <v>4</v>
      </c>
      <c r="U43" s="51">
        <f>ROUND(('NO PAR 1'!O43+'NO PAR 1'!P43+'NO PAR 1'!Q43+'NO PAR 1'!R43)/4,0)</f>
        <v>0</v>
      </c>
      <c r="V43" s="48"/>
      <c r="W43" s="50">
        <f t="shared" si="4"/>
        <v>0</v>
      </c>
      <c r="Y43" s="51">
        <f>ROUND(('NO PAR 1'!T43+'NO PAR 1'!U43+'NO PAR 1'!V43+'NO PAR 1'!W43),0)</f>
        <v>0</v>
      </c>
      <c r="Z43" s="48"/>
      <c r="AA43" s="50">
        <f t="shared" si="5"/>
        <v>0</v>
      </c>
    </row>
    <row r="44" spans="1:27" ht="12.75">
      <c r="A44" s="2">
        <v>39</v>
      </c>
      <c r="B44" s="15" t="str">
        <f>asistencia!B44</f>
        <v>Velásquez</v>
      </c>
      <c r="C44" s="15" t="str">
        <f>asistencia!C44</f>
        <v>Ruiz</v>
      </c>
      <c r="D44" s="15" t="str">
        <f>asistencia!D44</f>
        <v>Anggie Pauleth</v>
      </c>
      <c r="E44" s="19">
        <f>'NO PAR 1'!E44</f>
        <v>0</v>
      </c>
      <c r="F44" s="47"/>
      <c r="G44" s="34">
        <f t="shared" si="0"/>
        <v>0</v>
      </c>
      <c r="H44" s="26"/>
      <c r="I44" s="19">
        <f>'NO PAR 1'!F44</f>
        <v>0</v>
      </c>
      <c r="J44" s="47"/>
      <c r="K44" s="34">
        <f t="shared" si="1"/>
        <v>0</v>
      </c>
      <c r="L44" s="1"/>
      <c r="M44" s="34">
        <f>'NO PAR 1'!G44</f>
        <v>0</v>
      </c>
      <c r="N44" s="52"/>
      <c r="O44" s="50">
        <f t="shared" si="2"/>
        <v>0</v>
      </c>
      <c r="Q44" s="51">
        <f>ROUND(('NO PAR 1'!J44+'NO PAR 1'!K44+'NO PAR 1'!L44+'NO PAR 1'!M44)/4,0)</f>
        <v>3</v>
      </c>
      <c r="R44" s="48"/>
      <c r="S44" s="50">
        <f t="shared" si="3"/>
        <v>1</v>
      </c>
      <c r="U44" s="51">
        <f>ROUND(('NO PAR 1'!O44+'NO PAR 1'!P44+'NO PAR 1'!Q44+'NO PAR 1'!R44)/4,0)</f>
        <v>0</v>
      </c>
      <c r="V44" s="48"/>
      <c r="W44" s="50">
        <f t="shared" si="4"/>
        <v>0</v>
      </c>
      <c r="Y44" s="51">
        <f>ROUND(('NO PAR 1'!T44+'NO PAR 1'!U44+'NO PAR 1'!V44+'NO PAR 1'!W44),0)</f>
        <v>0</v>
      </c>
      <c r="Z44" s="48"/>
      <c r="AA44" s="50">
        <f t="shared" si="5"/>
        <v>0</v>
      </c>
    </row>
    <row r="45" spans="1:27" ht="12.75">
      <c r="A45" s="2">
        <v>40</v>
      </c>
      <c r="B45" s="15" t="str">
        <f>asistencia!B45</f>
        <v>Vidal </v>
      </c>
      <c r="C45" s="15" t="str">
        <f>asistencia!C45</f>
        <v>Valle</v>
      </c>
      <c r="D45" s="15" t="str">
        <f>asistencia!D45</f>
        <v>Jhaella Melissa</v>
      </c>
      <c r="E45" s="19">
        <f>'NO PAR 1'!E45</f>
        <v>0</v>
      </c>
      <c r="F45" s="47"/>
      <c r="G45" s="34">
        <f t="shared" si="0"/>
        <v>0</v>
      </c>
      <c r="H45" s="26"/>
      <c r="I45" s="19">
        <f>'NO PAR 1'!F45</f>
        <v>0</v>
      </c>
      <c r="J45" s="47"/>
      <c r="K45" s="34">
        <f t="shared" si="1"/>
        <v>0</v>
      </c>
      <c r="L45" s="1"/>
      <c r="M45" s="19">
        <f>'NO PAR 1'!G45</f>
        <v>0</v>
      </c>
      <c r="N45" s="52"/>
      <c r="O45" s="50">
        <f t="shared" si="2"/>
        <v>0</v>
      </c>
      <c r="Q45" s="51">
        <f>ROUND(('NO PAR 1'!J45+'NO PAR 1'!K45+'NO PAR 1'!L45+'NO PAR 1'!M45)/4,0)</f>
        <v>9</v>
      </c>
      <c r="R45" s="48"/>
      <c r="S45" s="50">
        <f t="shared" si="3"/>
        <v>4</v>
      </c>
      <c r="U45" s="51">
        <f>ROUND(('NO PAR 1'!O45+'NO PAR 1'!P45+'NO PAR 1'!Q45+'NO PAR 1'!R45)/4,0)</f>
        <v>0</v>
      </c>
      <c r="V45" s="48"/>
      <c r="W45" s="50">
        <f t="shared" si="4"/>
        <v>0</v>
      </c>
      <c r="Y45" s="51">
        <f>ROUND(('NO PAR 1'!T45+'NO PAR 1'!U45+'NO PAR 1'!V45+'NO PAR 1'!W45),0)</f>
        <v>0</v>
      </c>
      <c r="Z45" s="48"/>
      <c r="AA45" s="50">
        <f t="shared" si="5"/>
        <v>0</v>
      </c>
    </row>
    <row r="46" spans="1:27" ht="12.75">
      <c r="A46" s="2">
        <v>41</v>
      </c>
      <c r="B46" s="15" t="str">
        <f>asistencia!B46</f>
        <v>Villanueva</v>
      </c>
      <c r="C46" s="15" t="str">
        <f>asistencia!C46</f>
        <v>Pérez</v>
      </c>
      <c r="D46" s="15" t="str">
        <f>asistencia!D46</f>
        <v>Jampier</v>
      </c>
      <c r="E46" s="19">
        <f>'NO PAR 1'!E46</f>
        <v>0</v>
      </c>
      <c r="F46" s="47"/>
      <c r="G46" s="34">
        <f t="shared" si="0"/>
        <v>0</v>
      </c>
      <c r="H46" s="26"/>
      <c r="I46" s="19">
        <f>'NO PAR 1'!F46</f>
        <v>0</v>
      </c>
      <c r="J46" s="47"/>
      <c r="K46" s="34">
        <f t="shared" si="1"/>
        <v>0</v>
      </c>
      <c r="L46" s="1"/>
      <c r="M46" s="19">
        <f>'NO PAR 1'!G46</f>
        <v>0</v>
      </c>
      <c r="N46" s="52"/>
      <c r="O46" s="50">
        <f t="shared" si="2"/>
        <v>0</v>
      </c>
      <c r="Q46" s="51">
        <f>ROUND(('NO PAR 1'!J46+'NO PAR 1'!K46+'NO PAR 1'!L46+'NO PAR 1'!M46)/4,0)</f>
        <v>5</v>
      </c>
      <c r="R46" s="48"/>
      <c r="S46" s="50">
        <f t="shared" si="3"/>
        <v>2</v>
      </c>
      <c r="U46" s="51">
        <f>ROUND(('NO PAR 1'!O46+'NO PAR 1'!P46+'NO PAR 1'!Q46+'NO PAR 1'!R46)/4,0)</f>
        <v>0</v>
      </c>
      <c r="V46" s="48"/>
      <c r="W46" s="50">
        <f t="shared" si="4"/>
        <v>0</v>
      </c>
      <c r="Y46" s="51">
        <f>ROUND(('NO PAR 1'!T46+'NO PAR 1'!U46+'NO PAR 1'!V46+'NO PAR 1'!W46),0)</f>
        <v>0</v>
      </c>
      <c r="Z46" s="48"/>
      <c r="AA46" s="50">
        <f t="shared" si="5"/>
        <v>0</v>
      </c>
    </row>
    <row r="47" spans="1:27" ht="12.75">
      <c r="A47" s="9">
        <v>42</v>
      </c>
      <c r="B47" s="17" t="str">
        <f>asistencia!B47</f>
        <v>Villaseca</v>
      </c>
      <c r="C47" s="17" t="str">
        <f>asistencia!C47</f>
        <v>Rojas</v>
      </c>
      <c r="D47" s="17" t="str">
        <f>asistencia!D47</f>
        <v>Vianka Merly</v>
      </c>
      <c r="E47" s="19">
        <f>'NO PAR 1'!E47</f>
        <v>0</v>
      </c>
      <c r="F47" s="47"/>
      <c r="G47" s="34">
        <f t="shared" si="0"/>
        <v>0</v>
      </c>
      <c r="H47" s="26"/>
      <c r="I47" s="19">
        <f>'NO PAR 1'!F47</f>
        <v>0</v>
      </c>
      <c r="J47" s="47"/>
      <c r="K47" s="34">
        <f t="shared" si="1"/>
        <v>0</v>
      </c>
      <c r="L47" s="1"/>
      <c r="M47" s="19">
        <f>'NO PAR 1'!G47</f>
        <v>0</v>
      </c>
      <c r="N47" s="52"/>
      <c r="O47" s="50">
        <f t="shared" si="2"/>
        <v>0</v>
      </c>
      <c r="Q47" s="51">
        <f>ROUND(('NO PAR 1'!J47+'NO PAR 1'!K47+'NO PAR 1'!L47+'NO PAR 1'!M47)/4,0)</f>
        <v>3</v>
      </c>
      <c r="R47" s="48"/>
      <c r="S47" s="50">
        <f t="shared" si="3"/>
        <v>1</v>
      </c>
      <c r="U47" s="51">
        <f>ROUND(('NO PAR 1'!O47+'NO PAR 1'!P47+'NO PAR 1'!Q47+'NO PAR 1'!R47)/4,0)</f>
        <v>0</v>
      </c>
      <c r="V47" s="48"/>
      <c r="W47" s="50">
        <f t="shared" si="4"/>
        <v>0</v>
      </c>
      <c r="Y47" s="51">
        <f>ROUND(('NO PAR 1'!T47+'NO PAR 1'!U47+'NO PAR 1'!V47+'NO PAR 1'!W47),0)</f>
        <v>0</v>
      </c>
      <c r="Z47" s="48"/>
      <c r="AA47" s="50">
        <f t="shared" si="5"/>
        <v>0</v>
      </c>
    </row>
    <row r="48" spans="1:12" ht="12.75">
      <c r="A48" s="10"/>
      <c r="B48" s="7"/>
      <c r="C48" s="7"/>
      <c r="D48" s="12"/>
      <c r="E48" s="10"/>
      <c r="F48" s="10"/>
      <c r="G48" s="10"/>
      <c r="H48" s="26"/>
      <c r="I48" s="1"/>
      <c r="J48" s="1"/>
      <c r="K48" s="1"/>
      <c r="L48" s="1"/>
    </row>
    <row r="49" spans="1:5" ht="12.75">
      <c r="A49" s="4"/>
      <c r="B49" s="8"/>
      <c r="C49" s="8"/>
      <c r="D49" s="8"/>
      <c r="E49" s="8"/>
    </row>
    <row r="50" spans="1:5" ht="12.75">
      <c r="A50" s="4"/>
      <c r="B50" s="8"/>
      <c r="C50" s="8"/>
      <c r="D50" s="8"/>
      <c r="E50" s="8"/>
    </row>
    <row r="51" spans="1:5" ht="12.75">
      <c r="A51" s="4"/>
      <c r="B51" s="8"/>
      <c r="C51" s="8"/>
      <c r="D51" s="8"/>
      <c r="E51" s="8"/>
    </row>
  </sheetData>
  <sheetProtection password="9EFB" sheet="1"/>
  <mergeCells count="3">
    <mergeCell ref="A1:E1"/>
    <mergeCell ref="B3:D3"/>
    <mergeCell ref="B4:D4"/>
  </mergeCells>
  <conditionalFormatting sqref="G6:G47">
    <cfRule type="cellIs" priority="11" dxfId="9" operator="lessThanOrEqual" stopIfTrue="1">
      <formula>10</formula>
    </cfRule>
    <cfRule type="top10" priority="12" dxfId="0" stopIfTrue="1" rank="10"/>
  </conditionalFormatting>
  <conditionalFormatting sqref="K6:K47">
    <cfRule type="cellIs" priority="9" dxfId="9" operator="lessThanOrEqual" stopIfTrue="1">
      <formula>10</formula>
    </cfRule>
    <cfRule type="top10" priority="10" dxfId="0" stopIfTrue="1" rank="10"/>
  </conditionalFormatting>
  <conditionalFormatting sqref="O6:O47">
    <cfRule type="cellIs" priority="7" dxfId="9" operator="lessThanOrEqual" stopIfTrue="1">
      <formula>10</formula>
    </cfRule>
    <cfRule type="top10" priority="8" dxfId="0" stopIfTrue="1" rank="10"/>
  </conditionalFormatting>
  <conditionalFormatting sqref="S6:S47">
    <cfRule type="cellIs" priority="5" dxfId="9" operator="lessThanOrEqual" stopIfTrue="1">
      <formula>10</formula>
    </cfRule>
    <cfRule type="top10" priority="6" dxfId="0" stopIfTrue="1" rank="10"/>
  </conditionalFormatting>
  <conditionalFormatting sqref="W6:W47">
    <cfRule type="cellIs" priority="3" dxfId="9" operator="lessThanOrEqual" stopIfTrue="1">
      <formula>10</formula>
    </cfRule>
    <cfRule type="top10" priority="4" dxfId="0" stopIfTrue="1" rank="10"/>
  </conditionalFormatting>
  <conditionalFormatting sqref="AA6:AA47">
    <cfRule type="cellIs" priority="1" dxfId="9" operator="lessThanOrEqual" stopIfTrue="1">
      <formula>10</formula>
    </cfRule>
    <cfRule type="top10" priority="2" dxfId="0" stopIfTrue="1" rank="10"/>
  </conditionalFormatting>
  <printOptions/>
  <pageMargins left="0.75" right="0.75" top="1" bottom="1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7.57421875" style="1" customWidth="1"/>
    <col min="2" max="2" width="14.00390625" style="0" bestFit="1" customWidth="1"/>
    <col min="3" max="3" width="14.421875" style="0" bestFit="1" customWidth="1"/>
    <col min="4" max="4" width="18.00390625" style="0" bestFit="1" customWidth="1"/>
    <col min="5" max="6" width="5.7109375" style="0" customWidth="1"/>
    <col min="7" max="7" width="5.7109375" style="1" customWidth="1"/>
    <col min="8" max="9" width="6.140625" style="1" customWidth="1"/>
    <col min="10" max="19" width="5.7109375" style="0" customWidth="1"/>
    <col min="20" max="25" width="5.7109375" style="0" hidden="1" customWidth="1"/>
    <col min="26" max="26" width="6.8515625" style="0" bestFit="1" customWidth="1"/>
    <col min="27" max="27" width="6.8515625" style="0" customWidth="1"/>
    <col min="29" max="29" width="10.8515625" style="0" customWidth="1"/>
    <col min="30" max="30" width="5.7109375" style="0" customWidth="1"/>
    <col min="31" max="31" width="5.7109375" style="0" hidden="1" customWidth="1"/>
    <col min="32" max="32" width="5.7109375" style="0" customWidth="1"/>
    <col min="33" max="33" width="6.28125" style="0" customWidth="1"/>
    <col min="34" max="38" width="5.7109375" style="0" customWidth="1"/>
  </cols>
  <sheetData>
    <row r="1" spans="1:4" ht="13.5" customHeight="1">
      <c r="A1" s="4"/>
      <c r="B1" s="5"/>
      <c r="C1" s="5"/>
      <c r="D1" s="6"/>
    </row>
    <row r="2" spans="1:42" ht="17.25" customHeight="1">
      <c r="A2" s="36" t="s">
        <v>3</v>
      </c>
      <c r="B2" s="37" t="s">
        <v>0</v>
      </c>
      <c r="C2" s="37" t="s">
        <v>1</v>
      </c>
      <c r="D2" s="37" t="s">
        <v>2</v>
      </c>
      <c r="E2" s="38" t="s">
        <v>6</v>
      </c>
      <c r="F2" s="39" t="s">
        <v>7</v>
      </c>
      <c r="G2" s="38" t="s">
        <v>8</v>
      </c>
      <c r="H2" s="38" t="s">
        <v>10</v>
      </c>
      <c r="I2" s="38"/>
      <c r="J2" s="38" t="s">
        <v>9</v>
      </c>
      <c r="K2" s="39" t="s">
        <v>7</v>
      </c>
      <c r="L2" s="38" t="s">
        <v>17</v>
      </c>
      <c r="M2" s="38" t="s">
        <v>11</v>
      </c>
      <c r="N2" s="40"/>
      <c r="O2" s="38" t="s">
        <v>12</v>
      </c>
      <c r="P2" s="39" t="s">
        <v>7</v>
      </c>
      <c r="Q2" s="38" t="s">
        <v>18</v>
      </c>
      <c r="R2" s="38" t="s">
        <v>13</v>
      </c>
      <c r="S2" s="40"/>
      <c r="T2" s="40"/>
      <c r="U2" s="40"/>
      <c r="V2" s="40"/>
      <c r="W2" s="40"/>
      <c r="X2" s="41"/>
      <c r="Y2" s="40"/>
      <c r="Z2" s="37" t="s">
        <v>19</v>
      </c>
      <c r="AA2" s="42"/>
      <c r="AB2" s="46" t="s">
        <v>14</v>
      </c>
      <c r="AC2" s="46" t="s">
        <v>166</v>
      </c>
      <c r="AD2" s="37" t="s">
        <v>167</v>
      </c>
      <c r="AE2" s="37" t="s">
        <v>15</v>
      </c>
      <c r="AF2" s="37" t="s">
        <v>168</v>
      </c>
      <c r="AG2" s="37" t="s">
        <v>169</v>
      </c>
      <c r="AH2" s="40"/>
      <c r="AI2" s="40"/>
      <c r="AJ2" s="40"/>
      <c r="AK2" s="43"/>
      <c r="AL2" s="43"/>
      <c r="AM2" s="43"/>
      <c r="AN2" s="43"/>
      <c r="AO2" s="43"/>
      <c r="AP2" s="44"/>
    </row>
    <row r="3" spans="1:33" ht="12.75">
      <c r="A3" s="2">
        <v>1</v>
      </c>
      <c r="B3" s="15" t="str">
        <f>asistencia!B6</f>
        <v>Arellano</v>
      </c>
      <c r="C3" s="15" t="str">
        <f>asistencia!C6</f>
        <v>Acuña</v>
      </c>
      <c r="D3" s="15" t="str">
        <f>asistencia!D6</f>
        <v>Erika Anais</v>
      </c>
      <c r="E3" s="19">
        <f>'NO PAR 2'!S6</f>
        <v>3</v>
      </c>
      <c r="F3" s="18">
        <f>COUNTIF(E3:E44,"&gt;11")+COUNTIF(E3:E44,"=11")</f>
        <v>0</v>
      </c>
      <c r="G3" s="19">
        <f>'NO PAR 2'!G6</f>
        <v>0</v>
      </c>
      <c r="H3" s="19">
        <f>ROUND((2*E3+G3)/3,0)</f>
        <v>2</v>
      </c>
      <c r="I3" s="21">
        <f>COUNTIF(H3:H44,"&gt;11")+COUNTIF(H3:H44,"=11")</f>
        <v>0</v>
      </c>
      <c r="J3" s="19">
        <f>'NO PAR 2'!W6</f>
        <v>0</v>
      </c>
      <c r="K3" s="21">
        <f>COUNTIF(J3:J44,"&gt;11")+COUNTIF(J3:J44,"=11")</f>
        <v>0</v>
      </c>
      <c r="L3" s="19">
        <f>'NO PAR 2'!K6</f>
        <v>0</v>
      </c>
      <c r="M3" s="19">
        <f>ROUND((2*J3+L3)/3,0)</f>
        <v>0</v>
      </c>
      <c r="N3" s="19">
        <f>COUNTIF(M3:M44,"&gt;11")+COUNTIF(M3:M44,"=11")</f>
        <v>0</v>
      </c>
      <c r="O3" s="19">
        <f>'NO PAR 2'!AA6</f>
        <v>0</v>
      </c>
      <c r="P3" s="21">
        <f>COUNTIF(O3:O44,"&gt;11")+COUNTIF(O3:O44,"=11")</f>
        <v>0</v>
      </c>
      <c r="Q3" s="19">
        <f>'NO PAR 2'!O6</f>
        <v>0</v>
      </c>
      <c r="R3" s="19">
        <f aca="true" t="shared" si="0" ref="R3:R44">ROUND((2*O3+Q3)/3,0)</f>
        <v>0</v>
      </c>
      <c r="S3" s="21">
        <f>COUNTIF(R3:R44,"&gt;11")+COUNTIF(R3:R44,"=11")</f>
        <v>0</v>
      </c>
      <c r="T3" s="24">
        <f>IF(H3&gt;=11,1,0)</f>
        <v>0</v>
      </c>
      <c r="U3" s="24">
        <f>IF(M3&gt;=11,1,0)</f>
        <v>0</v>
      </c>
      <c r="V3" s="24">
        <f>IF(R3&gt;=11,1,0)</f>
        <v>0</v>
      </c>
      <c r="W3" s="24">
        <f>(T3+U3+V3)</f>
        <v>0</v>
      </c>
      <c r="X3" s="19">
        <f>ROUND((H3+M3+R3)/3,0)</f>
        <v>1</v>
      </c>
      <c r="Y3" s="22">
        <f>COUNTIF(X3:X44,"&gt;11")+COUNTIF(X3:X44,"=11")</f>
        <v>0</v>
      </c>
      <c r="Z3" s="19">
        <f>IF(X3&gt;=11,IF(W3&gt;=2,X3,10),X3)</f>
        <v>1</v>
      </c>
      <c r="AA3" s="22">
        <f>COUNTIF(Z3:Z44,"&gt;11")+COUNTIF(Z3:Z44,"=11")</f>
        <v>0</v>
      </c>
      <c r="AB3" s="45" t="str">
        <f>IF(Z3&gt;=11,IF(W3&gt;=2,"Aprobado",IF(W=1,"Sustitutorio","Desaprobado")),IF(W3&gt;=2,"Sustitutorio","Desaprobado"))</f>
        <v>Desaprobado</v>
      </c>
      <c r="AC3" s="45" t="str">
        <f>IF(H3&lt;M3,IF(H3&lt;R3,"Unidad I",IF(H3=R3,"Unidad I o III","Unidad III")),IF(M3&lt;R3,IF(M3=H3,"Unidad I o II","Unidad II"),IF(R3=M3,"Unidad II o III","Unidad III")))</f>
        <v>Unidad II o III</v>
      </c>
      <c r="AD3" s="47"/>
      <c r="AE3" s="47"/>
      <c r="AF3" s="47"/>
      <c r="AG3" s="2">
        <f>IF(AD3=1,ROUND(((((2*AF3+G3)/3)+M3+R3)/3),0),IF(AD3=2,ROUND(((((2*AF3+L3)/3)+H3+R3)/3),0),IF(AD3=3,ROUND(((((2*AF3+Q3)/3)+H3+M3)/3),0),Z3)))</f>
        <v>1</v>
      </c>
    </row>
    <row r="4" spans="1:33" ht="12.75">
      <c r="A4" s="2">
        <v>2</v>
      </c>
      <c r="B4" s="15" t="str">
        <f>asistencia!B7</f>
        <v>Avellaneda</v>
      </c>
      <c r="C4" s="15" t="str">
        <f>asistencia!C7</f>
        <v>Tejada</v>
      </c>
      <c r="D4" s="15" t="str">
        <f>asistencia!D7</f>
        <v>María Roxana</v>
      </c>
      <c r="E4" s="19">
        <f>'NO PAR 2'!S7</f>
        <v>1</v>
      </c>
      <c r="F4" s="18">
        <f>COUNTIF(E3:E44,"&lt;11")</f>
        <v>42</v>
      </c>
      <c r="G4" s="19">
        <f>'NO PAR 2'!G7</f>
        <v>0</v>
      </c>
      <c r="H4" s="19">
        <f aca="true" t="shared" si="1" ref="H4:H44">ROUND((2*E4+G4)/3,0)</f>
        <v>1</v>
      </c>
      <c r="I4" s="18">
        <f>COUNTIF(H3:H44,"&lt;11")</f>
        <v>42</v>
      </c>
      <c r="J4" s="19">
        <f>'NO PAR 2'!W7</f>
        <v>0</v>
      </c>
      <c r="K4" s="18">
        <f>COUNTIF(J3:J44,"&lt;11")</f>
        <v>42</v>
      </c>
      <c r="L4" s="19">
        <f>'NO PAR 2'!K7</f>
        <v>0</v>
      </c>
      <c r="M4" s="19">
        <f aca="true" t="shared" si="2" ref="M4:M44">ROUND((2*J4+L4)/3,0)</f>
        <v>0</v>
      </c>
      <c r="N4" s="2">
        <f>COUNTIF(M3:M44,"&lt;11")</f>
        <v>42</v>
      </c>
      <c r="O4" s="19">
        <f>'NO PAR 2'!AA7</f>
        <v>0</v>
      </c>
      <c r="P4" s="18">
        <f>COUNTIF(O3:O44,"&lt;11")</f>
        <v>42</v>
      </c>
      <c r="Q4" s="19">
        <f>'NO PAR 2'!O7</f>
        <v>0</v>
      </c>
      <c r="R4" s="19">
        <f t="shared" si="0"/>
        <v>0</v>
      </c>
      <c r="S4" s="18">
        <f>COUNTIF(R3:R44,"&lt;11")</f>
        <v>42</v>
      </c>
      <c r="T4" s="24">
        <f aca="true" t="shared" si="3" ref="T4:T44">IF(H4&gt;=11,1,0)</f>
        <v>0</v>
      </c>
      <c r="U4" s="24">
        <f aca="true" t="shared" si="4" ref="U4:U44">IF(M4&gt;=11,1,0)</f>
        <v>0</v>
      </c>
      <c r="V4" s="24">
        <f aca="true" t="shared" si="5" ref="V4:V44">IF(R4&gt;=11,1,0)</f>
        <v>0</v>
      </c>
      <c r="W4" s="24">
        <f aca="true" t="shared" si="6" ref="W4:W44">(T4+U4+V4)</f>
        <v>0</v>
      </c>
      <c r="X4" s="19">
        <f aca="true" t="shared" si="7" ref="X4:X44">ROUND((H4+M4+R4)/3,0)</f>
        <v>0</v>
      </c>
      <c r="Y4" s="23">
        <f>COUNTIF(X3:X44,"&lt;11")</f>
        <v>42</v>
      </c>
      <c r="Z4" s="19">
        <f>IF(X4&gt;=11,IF(W4&gt;=2,X4,10),X4)</f>
        <v>0</v>
      </c>
      <c r="AA4" s="22">
        <f>COUNTIF(Z3:Z44,"&lt;11")</f>
        <v>42</v>
      </c>
      <c r="AB4" s="45" t="str">
        <f aca="true" t="shared" si="8" ref="AB4:AB44">IF(Z4&gt;=11,IF(W4&gt;=2,"Aprobado",IF(W=1,"Sustitutorio","Desaprobado")),IF(W4&gt;=2,"Sustitutorio","Desaprobado"))</f>
        <v>Desaprobado</v>
      </c>
      <c r="AC4" s="45" t="str">
        <f aca="true" t="shared" si="9" ref="AC4:AC44">IF(H4&lt;M4,IF(H4&lt;R4,"Unidad I",IF(H4=R4,"Unidad I o III","Unidad III")),IF(M4&lt;R4,IF(M4=H4,"Unidad I o II","Unidad II"),IF(R4=M4,"Unidad II o III","Unidad III")))</f>
        <v>Unidad II o III</v>
      </c>
      <c r="AD4" s="47"/>
      <c r="AE4" s="47"/>
      <c r="AF4" s="47"/>
      <c r="AG4" s="2">
        <f aca="true" t="shared" si="10" ref="AG4:AG44">IF(AD4=1,ROUND(((((2*AF4+G4)/3)+M4+R4)/3),0),IF(AD4=2,ROUND(((((2*AF4+L4)/3)+H4+R4)/3),0),IF(AD4=3,ROUND(((((2*AF4+Q4)/3)+H4+M4)/3),0),Z4)))</f>
        <v>0</v>
      </c>
    </row>
    <row r="5" spans="1:33" ht="12.75">
      <c r="A5" s="2">
        <v>3</v>
      </c>
      <c r="B5" s="15" t="str">
        <f>asistencia!B8</f>
        <v>Avila</v>
      </c>
      <c r="C5" s="15" t="str">
        <f>asistencia!C8</f>
        <v>Gonzáles</v>
      </c>
      <c r="D5" s="15" t="str">
        <f>asistencia!D8</f>
        <v>Carlos Omar Jesús</v>
      </c>
      <c r="E5" s="19">
        <f>'NO PAR 2'!S8</f>
        <v>2</v>
      </c>
      <c r="G5" s="19">
        <f>'NO PAR 2'!G8</f>
        <v>0</v>
      </c>
      <c r="H5" s="19">
        <f t="shared" si="1"/>
        <v>1</v>
      </c>
      <c r="I5" s="19"/>
      <c r="J5" s="19">
        <f>'NO PAR 2'!W8</f>
        <v>0</v>
      </c>
      <c r="L5" s="19">
        <f>'NO PAR 2'!K8</f>
        <v>0</v>
      </c>
      <c r="M5" s="19">
        <f t="shared" si="2"/>
        <v>0</v>
      </c>
      <c r="O5" s="19">
        <f>'NO PAR 2'!AA8</f>
        <v>0</v>
      </c>
      <c r="Q5" s="19">
        <f>'NO PAR 2'!O8</f>
        <v>0</v>
      </c>
      <c r="R5" s="19">
        <f t="shared" si="0"/>
        <v>0</v>
      </c>
      <c r="T5" s="24">
        <f t="shared" si="3"/>
        <v>0</v>
      </c>
      <c r="U5" s="24">
        <f t="shared" si="4"/>
        <v>0</v>
      </c>
      <c r="V5" s="24">
        <f t="shared" si="5"/>
        <v>0</v>
      </c>
      <c r="W5" s="24">
        <f t="shared" si="6"/>
        <v>0</v>
      </c>
      <c r="X5" s="19">
        <f t="shared" si="7"/>
        <v>0</v>
      </c>
      <c r="Z5" s="19">
        <f>IF(X5&gt;=11,IF(#REF!&gt;=2,X5,10),X5)</f>
        <v>0</v>
      </c>
      <c r="AA5" s="22"/>
      <c r="AB5" s="45" t="str">
        <f t="shared" si="8"/>
        <v>Desaprobado</v>
      </c>
      <c r="AC5" s="45" t="str">
        <f t="shared" si="9"/>
        <v>Unidad II o III</v>
      </c>
      <c r="AD5" s="47"/>
      <c r="AE5" s="47"/>
      <c r="AF5" s="47"/>
      <c r="AG5" s="2">
        <f t="shared" si="10"/>
        <v>0</v>
      </c>
    </row>
    <row r="6" spans="1:33" ht="12.75">
      <c r="A6" s="2">
        <v>4</v>
      </c>
      <c r="B6" s="15" t="str">
        <f>asistencia!B9</f>
        <v>Azorza</v>
      </c>
      <c r="C6" s="15" t="str">
        <f>asistencia!C9</f>
        <v>Richarte</v>
      </c>
      <c r="D6" s="15" t="str">
        <f>asistencia!D9</f>
        <v>Mayra Estephany</v>
      </c>
      <c r="E6" s="19">
        <f>'NO PAR 2'!S9</f>
        <v>3</v>
      </c>
      <c r="G6" s="19">
        <f>'NO PAR 2'!G9</f>
        <v>0</v>
      </c>
      <c r="H6" s="19">
        <f t="shared" si="1"/>
        <v>2</v>
      </c>
      <c r="I6" s="19"/>
      <c r="J6" s="19">
        <f>'NO PAR 2'!W9</f>
        <v>0</v>
      </c>
      <c r="L6" s="19">
        <f>'NO PAR 2'!K9</f>
        <v>0</v>
      </c>
      <c r="M6" s="19">
        <f t="shared" si="2"/>
        <v>0</v>
      </c>
      <c r="O6" s="19">
        <f>'NO PAR 2'!AA9</f>
        <v>0</v>
      </c>
      <c r="Q6" s="19">
        <f>'NO PAR 2'!O9</f>
        <v>0</v>
      </c>
      <c r="R6" s="19">
        <f t="shared" si="0"/>
        <v>0</v>
      </c>
      <c r="T6" s="24">
        <f t="shared" si="3"/>
        <v>0</v>
      </c>
      <c r="U6" s="24">
        <f t="shared" si="4"/>
        <v>0</v>
      </c>
      <c r="V6" s="24">
        <f t="shared" si="5"/>
        <v>0</v>
      </c>
      <c r="W6" s="24">
        <f t="shared" si="6"/>
        <v>0</v>
      </c>
      <c r="X6" s="19">
        <f t="shared" si="7"/>
        <v>1</v>
      </c>
      <c r="Z6" s="19">
        <f>IF(X6&gt;=11,IF(#REF!&gt;=2,X6,10),X6)</f>
        <v>1</v>
      </c>
      <c r="AA6" s="22"/>
      <c r="AB6" s="45" t="str">
        <f t="shared" si="8"/>
        <v>Desaprobado</v>
      </c>
      <c r="AC6" s="45" t="str">
        <f t="shared" si="9"/>
        <v>Unidad II o III</v>
      </c>
      <c r="AD6" s="47"/>
      <c r="AE6" s="47"/>
      <c r="AF6" s="47"/>
      <c r="AG6" s="2">
        <f t="shared" si="10"/>
        <v>1</v>
      </c>
    </row>
    <row r="7" spans="1:33" ht="12.75">
      <c r="A7" s="2">
        <v>5</v>
      </c>
      <c r="B7" s="15" t="str">
        <f>asistencia!B10</f>
        <v>Blas</v>
      </c>
      <c r="C7" s="15" t="str">
        <f>asistencia!C10</f>
        <v>Pérez</v>
      </c>
      <c r="D7" s="15" t="str">
        <f>asistencia!D10</f>
        <v>Deyanira Rubí</v>
      </c>
      <c r="E7" s="19">
        <f>'NO PAR 2'!S10</f>
        <v>0</v>
      </c>
      <c r="G7" s="19">
        <f>'NO PAR 2'!G10</f>
        <v>0</v>
      </c>
      <c r="H7" s="19">
        <f t="shared" si="1"/>
        <v>0</v>
      </c>
      <c r="I7" s="19"/>
      <c r="J7" s="19">
        <f>'NO PAR 2'!W10</f>
        <v>0</v>
      </c>
      <c r="L7" s="19">
        <f>'NO PAR 2'!K10</f>
        <v>0</v>
      </c>
      <c r="M7" s="19">
        <f t="shared" si="2"/>
        <v>0</v>
      </c>
      <c r="O7" s="19">
        <f>'NO PAR 2'!AA10</f>
        <v>0</v>
      </c>
      <c r="Q7" s="19">
        <f>'NO PAR 2'!O10</f>
        <v>0</v>
      </c>
      <c r="R7" s="19">
        <f t="shared" si="0"/>
        <v>0</v>
      </c>
      <c r="T7" s="24">
        <f t="shared" si="3"/>
        <v>0</v>
      </c>
      <c r="U7" s="24">
        <f t="shared" si="4"/>
        <v>0</v>
      </c>
      <c r="V7" s="24">
        <f t="shared" si="5"/>
        <v>0</v>
      </c>
      <c r="W7" s="24">
        <f t="shared" si="6"/>
        <v>0</v>
      </c>
      <c r="X7" s="19">
        <f t="shared" si="7"/>
        <v>0</v>
      </c>
      <c r="Z7" s="19">
        <f>IF(X7&gt;=11,IF(#REF!&gt;=2,X7,10),X7)</f>
        <v>0</v>
      </c>
      <c r="AA7" s="22"/>
      <c r="AB7" s="45" t="str">
        <f t="shared" si="8"/>
        <v>Desaprobado</v>
      </c>
      <c r="AC7" s="45" t="str">
        <f t="shared" si="9"/>
        <v>Unidad II o III</v>
      </c>
      <c r="AD7" s="47"/>
      <c r="AE7" s="47"/>
      <c r="AF7" s="47"/>
      <c r="AG7" s="2">
        <f t="shared" si="10"/>
        <v>0</v>
      </c>
    </row>
    <row r="8" spans="1:33" ht="12.75">
      <c r="A8" s="2">
        <v>6</v>
      </c>
      <c r="B8" s="15" t="str">
        <f>asistencia!B11</f>
        <v>Carbajal</v>
      </c>
      <c r="C8" s="15" t="str">
        <f>asistencia!C11</f>
        <v>Romero</v>
      </c>
      <c r="D8" s="15" t="str">
        <f>asistencia!D11</f>
        <v>Guisela Pilar</v>
      </c>
      <c r="E8" s="19">
        <f>'NO PAR 2'!S11</f>
        <v>2</v>
      </c>
      <c r="G8" s="19">
        <f>'NO PAR 2'!G11</f>
        <v>0</v>
      </c>
      <c r="H8" s="19">
        <f t="shared" si="1"/>
        <v>1</v>
      </c>
      <c r="I8" s="19"/>
      <c r="J8" s="19">
        <f>'NO PAR 2'!W11</f>
        <v>0</v>
      </c>
      <c r="L8" s="19">
        <f>'NO PAR 2'!K11</f>
        <v>0</v>
      </c>
      <c r="M8" s="19">
        <f t="shared" si="2"/>
        <v>0</v>
      </c>
      <c r="O8" s="19">
        <f>'NO PAR 2'!AA11</f>
        <v>0</v>
      </c>
      <c r="Q8" s="19">
        <f>'NO PAR 2'!O11</f>
        <v>0</v>
      </c>
      <c r="R8" s="19">
        <f t="shared" si="0"/>
        <v>0</v>
      </c>
      <c r="T8" s="24">
        <f t="shared" si="3"/>
        <v>0</v>
      </c>
      <c r="U8" s="24">
        <f t="shared" si="4"/>
        <v>0</v>
      </c>
      <c r="V8" s="24">
        <f t="shared" si="5"/>
        <v>0</v>
      </c>
      <c r="W8" s="24">
        <f t="shared" si="6"/>
        <v>0</v>
      </c>
      <c r="X8" s="19">
        <f t="shared" si="7"/>
        <v>0</v>
      </c>
      <c r="Z8" s="19">
        <f>IF(X8&gt;=11,IF(#REF!&gt;=2,X8,10),X8)</f>
        <v>0</v>
      </c>
      <c r="AA8" s="22"/>
      <c r="AB8" s="45" t="str">
        <f t="shared" si="8"/>
        <v>Desaprobado</v>
      </c>
      <c r="AC8" s="45" t="str">
        <f t="shared" si="9"/>
        <v>Unidad II o III</v>
      </c>
      <c r="AD8" s="47"/>
      <c r="AE8" s="47"/>
      <c r="AF8" s="47"/>
      <c r="AG8" s="2">
        <f t="shared" si="10"/>
        <v>0</v>
      </c>
    </row>
    <row r="9" spans="1:33" ht="12.75">
      <c r="A9" s="2">
        <v>7</v>
      </c>
      <c r="B9" s="15" t="str">
        <f>asistencia!B12</f>
        <v>Carbajal</v>
      </c>
      <c r="C9" s="15" t="str">
        <f>asistencia!C12</f>
        <v>Vega</v>
      </c>
      <c r="D9" s="15" t="str">
        <f>asistencia!D12</f>
        <v>Jani Pamela</v>
      </c>
      <c r="E9" s="19">
        <f>'NO PAR 2'!S12</f>
        <v>2</v>
      </c>
      <c r="G9" s="19">
        <f>'NO PAR 2'!G12</f>
        <v>0</v>
      </c>
      <c r="H9" s="19">
        <f t="shared" si="1"/>
        <v>1</v>
      </c>
      <c r="I9" s="19"/>
      <c r="J9" s="19">
        <f>'NO PAR 2'!W12</f>
        <v>0</v>
      </c>
      <c r="L9" s="19">
        <f>'NO PAR 2'!K12</f>
        <v>0</v>
      </c>
      <c r="M9" s="19">
        <f t="shared" si="2"/>
        <v>0</v>
      </c>
      <c r="O9" s="19">
        <f>'NO PAR 2'!AA12</f>
        <v>0</v>
      </c>
      <c r="Q9" s="19">
        <f>'NO PAR 2'!O12</f>
        <v>0</v>
      </c>
      <c r="R9" s="19">
        <f t="shared" si="0"/>
        <v>0</v>
      </c>
      <c r="T9" s="24">
        <f t="shared" si="3"/>
        <v>0</v>
      </c>
      <c r="U9" s="24">
        <f t="shared" si="4"/>
        <v>0</v>
      </c>
      <c r="V9" s="24">
        <f t="shared" si="5"/>
        <v>0</v>
      </c>
      <c r="W9" s="24">
        <f t="shared" si="6"/>
        <v>0</v>
      </c>
      <c r="X9" s="19">
        <f t="shared" si="7"/>
        <v>0</v>
      </c>
      <c r="Z9" s="19">
        <f>IF(X9&gt;=11,IF(#REF!&gt;=2,X9,10),X9)</f>
        <v>0</v>
      </c>
      <c r="AA9" s="22"/>
      <c r="AB9" s="45" t="str">
        <f t="shared" si="8"/>
        <v>Desaprobado</v>
      </c>
      <c r="AC9" s="45" t="str">
        <f t="shared" si="9"/>
        <v>Unidad II o III</v>
      </c>
      <c r="AD9" s="47"/>
      <c r="AE9" s="47"/>
      <c r="AF9" s="47"/>
      <c r="AG9" s="2">
        <f t="shared" si="10"/>
        <v>0</v>
      </c>
    </row>
    <row r="10" spans="1:33" ht="12.75">
      <c r="A10" s="2">
        <v>8</v>
      </c>
      <c r="B10" s="15" t="str">
        <f>asistencia!B13</f>
        <v>Chumque </v>
      </c>
      <c r="C10" s="15" t="str">
        <f>asistencia!C13</f>
        <v>Adanaqué</v>
      </c>
      <c r="D10" s="15" t="str">
        <f>asistencia!D13</f>
        <v>María Mercedes</v>
      </c>
      <c r="E10" s="19">
        <f>'NO PAR 2'!S13</f>
        <v>0</v>
      </c>
      <c r="G10" s="19">
        <f>'NO PAR 2'!G13</f>
        <v>0</v>
      </c>
      <c r="H10" s="19">
        <f t="shared" si="1"/>
        <v>0</v>
      </c>
      <c r="I10" s="19"/>
      <c r="J10" s="19">
        <f>'NO PAR 2'!W13</f>
        <v>0</v>
      </c>
      <c r="L10" s="19">
        <f>'NO PAR 2'!K13</f>
        <v>0</v>
      </c>
      <c r="M10" s="19">
        <f t="shared" si="2"/>
        <v>0</v>
      </c>
      <c r="O10" s="19">
        <f>'NO PAR 2'!AA13</f>
        <v>0</v>
      </c>
      <c r="Q10" s="19">
        <f>'NO PAR 2'!O13</f>
        <v>0</v>
      </c>
      <c r="R10" s="19">
        <f t="shared" si="0"/>
        <v>0</v>
      </c>
      <c r="T10" s="24">
        <f t="shared" si="3"/>
        <v>0</v>
      </c>
      <c r="U10" s="24">
        <f t="shared" si="4"/>
        <v>0</v>
      </c>
      <c r="V10" s="24">
        <f t="shared" si="5"/>
        <v>0</v>
      </c>
      <c r="W10" s="24">
        <f t="shared" si="6"/>
        <v>0</v>
      </c>
      <c r="X10" s="19">
        <f t="shared" si="7"/>
        <v>0</v>
      </c>
      <c r="Z10" s="19">
        <f>IF(X10&gt;=11,IF(#REF!&gt;=2,X10,10),X10)</f>
        <v>0</v>
      </c>
      <c r="AA10" s="22"/>
      <c r="AB10" s="45" t="str">
        <f t="shared" si="8"/>
        <v>Desaprobado</v>
      </c>
      <c r="AC10" s="45" t="str">
        <f t="shared" si="9"/>
        <v>Unidad II o III</v>
      </c>
      <c r="AD10" s="47"/>
      <c r="AE10" s="47"/>
      <c r="AF10" s="47"/>
      <c r="AG10" s="2">
        <f t="shared" si="10"/>
        <v>0</v>
      </c>
    </row>
    <row r="11" spans="1:33" ht="12.75">
      <c r="A11" s="2">
        <v>9</v>
      </c>
      <c r="B11" s="15" t="str">
        <f>asistencia!B14</f>
        <v>Contreras</v>
      </c>
      <c r="C11" s="15" t="str">
        <f>asistencia!C14</f>
        <v>Prado</v>
      </c>
      <c r="D11" s="15" t="str">
        <f>asistencia!D14</f>
        <v>Elizabét</v>
      </c>
      <c r="E11" s="19">
        <f>'NO PAR 2'!S14</f>
        <v>3</v>
      </c>
      <c r="G11" s="19">
        <f>'NO PAR 2'!G14</f>
        <v>0</v>
      </c>
      <c r="H11" s="19">
        <f t="shared" si="1"/>
        <v>2</v>
      </c>
      <c r="I11" s="19"/>
      <c r="J11" s="19">
        <f>'NO PAR 2'!W14</f>
        <v>0</v>
      </c>
      <c r="L11" s="19">
        <f>'NO PAR 2'!K14</f>
        <v>0</v>
      </c>
      <c r="M11" s="19">
        <f t="shared" si="2"/>
        <v>0</v>
      </c>
      <c r="O11" s="19">
        <f>'NO PAR 2'!AA14</f>
        <v>0</v>
      </c>
      <c r="Q11" s="19">
        <f>'NO PAR 2'!O14</f>
        <v>0</v>
      </c>
      <c r="R11" s="19">
        <f t="shared" si="0"/>
        <v>0</v>
      </c>
      <c r="T11" s="24">
        <f t="shared" si="3"/>
        <v>0</v>
      </c>
      <c r="U11" s="24">
        <f t="shared" si="4"/>
        <v>0</v>
      </c>
      <c r="V11" s="24">
        <f t="shared" si="5"/>
        <v>0</v>
      </c>
      <c r="W11" s="24">
        <f t="shared" si="6"/>
        <v>0</v>
      </c>
      <c r="X11" s="19">
        <f t="shared" si="7"/>
        <v>1</v>
      </c>
      <c r="Z11" s="19">
        <f>IF(X11&gt;=11,IF(#REF!&gt;=2,X11,10),X11)</f>
        <v>1</v>
      </c>
      <c r="AA11" s="22"/>
      <c r="AB11" s="45" t="str">
        <f t="shared" si="8"/>
        <v>Desaprobado</v>
      </c>
      <c r="AC11" s="45" t="str">
        <f t="shared" si="9"/>
        <v>Unidad II o III</v>
      </c>
      <c r="AD11" s="47"/>
      <c r="AE11" s="47"/>
      <c r="AF11" s="47"/>
      <c r="AG11" s="2">
        <f t="shared" si="10"/>
        <v>1</v>
      </c>
    </row>
    <row r="12" spans="1:33" ht="12.75">
      <c r="A12" s="2">
        <v>10</v>
      </c>
      <c r="B12" s="15" t="str">
        <f>asistencia!B15</f>
        <v>Cortez</v>
      </c>
      <c r="C12" s="15" t="str">
        <f>asistencia!C15</f>
        <v>Cortez</v>
      </c>
      <c r="D12" s="15" t="str">
        <f>asistencia!D15</f>
        <v>Danco Genaro</v>
      </c>
      <c r="E12" s="19">
        <f>'NO PAR 2'!S15</f>
        <v>3</v>
      </c>
      <c r="G12" s="19">
        <f>'NO PAR 2'!G15</f>
        <v>0</v>
      </c>
      <c r="H12" s="19">
        <f t="shared" si="1"/>
        <v>2</v>
      </c>
      <c r="I12" s="19"/>
      <c r="J12" s="19">
        <f>'NO PAR 2'!W15</f>
        <v>0</v>
      </c>
      <c r="L12" s="19">
        <f>'NO PAR 2'!K15</f>
        <v>0</v>
      </c>
      <c r="M12" s="19">
        <f t="shared" si="2"/>
        <v>0</v>
      </c>
      <c r="O12" s="19">
        <f>'NO PAR 2'!AA15</f>
        <v>0</v>
      </c>
      <c r="Q12" s="19">
        <f>'NO PAR 2'!O15</f>
        <v>0</v>
      </c>
      <c r="R12" s="19">
        <f t="shared" si="0"/>
        <v>0</v>
      </c>
      <c r="T12" s="24">
        <f t="shared" si="3"/>
        <v>0</v>
      </c>
      <c r="U12" s="24">
        <f t="shared" si="4"/>
        <v>0</v>
      </c>
      <c r="V12" s="24">
        <f t="shared" si="5"/>
        <v>0</v>
      </c>
      <c r="W12" s="24">
        <f t="shared" si="6"/>
        <v>0</v>
      </c>
      <c r="X12" s="19">
        <f t="shared" si="7"/>
        <v>1</v>
      </c>
      <c r="Z12" s="19">
        <f>IF(X12&gt;=11,IF(#REF!&gt;=2,X12,10),X12)</f>
        <v>1</v>
      </c>
      <c r="AA12" s="22"/>
      <c r="AB12" s="45" t="str">
        <f t="shared" si="8"/>
        <v>Desaprobado</v>
      </c>
      <c r="AC12" s="45" t="str">
        <f t="shared" si="9"/>
        <v>Unidad II o III</v>
      </c>
      <c r="AD12" s="47"/>
      <c r="AE12" s="47"/>
      <c r="AF12" s="47"/>
      <c r="AG12" s="2">
        <f t="shared" si="10"/>
        <v>1</v>
      </c>
    </row>
    <row r="13" spans="1:33" ht="12.75">
      <c r="A13" s="2">
        <v>11</v>
      </c>
      <c r="B13" s="15" t="str">
        <f>asistencia!B16</f>
        <v>Fiestas</v>
      </c>
      <c r="C13" s="15" t="str">
        <f>asistencia!C16</f>
        <v>Mendez</v>
      </c>
      <c r="D13" s="15" t="str">
        <f>asistencia!D16</f>
        <v>Daniel Adolfo</v>
      </c>
      <c r="E13" s="19">
        <f>'NO PAR 2'!S16</f>
        <v>4</v>
      </c>
      <c r="G13" s="19">
        <f>'NO PAR 2'!G16</f>
        <v>0</v>
      </c>
      <c r="H13" s="19">
        <f t="shared" si="1"/>
        <v>3</v>
      </c>
      <c r="I13" s="19"/>
      <c r="J13" s="19">
        <f>'NO PAR 2'!W16</f>
        <v>0</v>
      </c>
      <c r="L13" s="19">
        <f>'NO PAR 2'!K16</f>
        <v>0</v>
      </c>
      <c r="M13" s="19">
        <f t="shared" si="2"/>
        <v>0</v>
      </c>
      <c r="O13" s="19">
        <f>'NO PAR 2'!AA16</f>
        <v>0</v>
      </c>
      <c r="Q13" s="19">
        <f>'NO PAR 2'!O16</f>
        <v>0</v>
      </c>
      <c r="R13" s="19">
        <f t="shared" si="0"/>
        <v>0</v>
      </c>
      <c r="T13" s="24">
        <f t="shared" si="3"/>
        <v>0</v>
      </c>
      <c r="U13" s="24">
        <f t="shared" si="4"/>
        <v>0</v>
      </c>
      <c r="V13" s="24">
        <f t="shared" si="5"/>
        <v>0</v>
      </c>
      <c r="W13" s="24">
        <f t="shared" si="6"/>
        <v>0</v>
      </c>
      <c r="X13" s="19">
        <f t="shared" si="7"/>
        <v>1</v>
      </c>
      <c r="Z13" s="19">
        <f>IF(X13&gt;=11,IF(#REF!&gt;=2,X13,10),X13)</f>
        <v>1</v>
      </c>
      <c r="AA13" s="22"/>
      <c r="AB13" s="45" t="str">
        <f t="shared" si="8"/>
        <v>Desaprobado</v>
      </c>
      <c r="AC13" s="45" t="str">
        <f t="shared" si="9"/>
        <v>Unidad II o III</v>
      </c>
      <c r="AD13" s="47"/>
      <c r="AE13" s="47"/>
      <c r="AF13" s="47"/>
      <c r="AG13" s="2">
        <f t="shared" si="10"/>
        <v>1</v>
      </c>
    </row>
    <row r="14" spans="1:33" ht="12.75">
      <c r="A14" s="2">
        <v>12</v>
      </c>
      <c r="B14" s="15" t="str">
        <f>asistencia!B17</f>
        <v>Flores</v>
      </c>
      <c r="C14" s="15" t="str">
        <f>asistencia!C17</f>
        <v>Moreno</v>
      </c>
      <c r="D14" s="15" t="str">
        <f>asistencia!D17</f>
        <v>Marly Dayana</v>
      </c>
      <c r="E14" s="19">
        <f>'NO PAR 2'!S17</f>
        <v>1</v>
      </c>
      <c r="G14" s="19">
        <f>'NO PAR 2'!G17</f>
        <v>0</v>
      </c>
      <c r="H14" s="19">
        <f t="shared" si="1"/>
        <v>1</v>
      </c>
      <c r="I14" s="19"/>
      <c r="J14" s="19">
        <f>'NO PAR 2'!W17</f>
        <v>0</v>
      </c>
      <c r="L14" s="19">
        <f>'NO PAR 2'!K17</f>
        <v>0</v>
      </c>
      <c r="M14" s="19">
        <f t="shared" si="2"/>
        <v>0</v>
      </c>
      <c r="O14" s="19">
        <f>'NO PAR 2'!AA17</f>
        <v>0</v>
      </c>
      <c r="Q14" s="19">
        <f>'NO PAR 2'!O17</f>
        <v>0</v>
      </c>
      <c r="R14" s="19">
        <f t="shared" si="0"/>
        <v>0</v>
      </c>
      <c r="T14" s="24">
        <f t="shared" si="3"/>
        <v>0</v>
      </c>
      <c r="U14" s="24">
        <f t="shared" si="4"/>
        <v>0</v>
      </c>
      <c r="V14" s="24">
        <f t="shared" si="5"/>
        <v>0</v>
      </c>
      <c r="W14" s="24">
        <f t="shared" si="6"/>
        <v>0</v>
      </c>
      <c r="X14" s="19">
        <f t="shared" si="7"/>
        <v>0</v>
      </c>
      <c r="Z14" s="19">
        <f>IF(X14&gt;=11,IF(#REF!&gt;=2,X14,10),X14)</f>
        <v>0</v>
      </c>
      <c r="AA14" s="22"/>
      <c r="AB14" s="45" t="str">
        <f t="shared" si="8"/>
        <v>Desaprobado</v>
      </c>
      <c r="AC14" s="45" t="str">
        <f t="shared" si="9"/>
        <v>Unidad II o III</v>
      </c>
      <c r="AD14" s="47"/>
      <c r="AE14" s="47"/>
      <c r="AF14" s="47"/>
      <c r="AG14" s="2">
        <f t="shared" si="10"/>
        <v>0</v>
      </c>
    </row>
    <row r="15" spans="1:33" ht="12.75">
      <c r="A15" s="2">
        <v>13</v>
      </c>
      <c r="B15" s="15" t="str">
        <f>asistencia!B18</f>
        <v>Gonzáles</v>
      </c>
      <c r="C15" s="15" t="str">
        <f>asistencia!C18</f>
        <v>Morillas</v>
      </c>
      <c r="D15" s="15" t="str">
        <f>asistencia!D18</f>
        <v>Enrique Junior</v>
      </c>
      <c r="E15" s="19">
        <f>'NO PAR 2'!S18</f>
        <v>2</v>
      </c>
      <c r="G15" s="19">
        <f>'NO PAR 2'!G18</f>
        <v>0</v>
      </c>
      <c r="H15" s="19">
        <f t="shared" si="1"/>
        <v>1</v>
      </c>
      <c r="I15" s="19"/>
      <c r="J15" s="19">
        <f>'NO PAR 2'!W18</f>
        <v>0</v>
      </c>
      <c r="L15" s="19">
        <f>'NO PAR 2'!K18</f>
        <v>0</v>
      </c>
      <c r="M15" s="19">
        <f t="shared" si="2"/>
        <v>0</v>
      </c>
      <c r="O15" s="19">
        <f>'NO PAR 2'!AA18</f>
        <v>0</v>
      </c>
      <c r="Q15" s="19">
        <f>'NO PAR 2'!O18</f>
        <v>0</v>
      </c>
      <c r="R15" s="19">
        <f t="shared" si="0"/>
        <v>0</v>
      </c>
      <c r="T15" s="24">
        <f t="shared" si="3"/>
        <v>0</v>
      </c>
      <c r="U15" s="24">
        <f t="shared" si="4"/>
        <v>0</v>
      </c>
      <c r="V15" s="24">
        <f t="shared" si="5"/>
        <v>0</v>
      </c>
      <c r="W15" s="24">
        <f t="shared" si="6"/>
        <v>0</v>
      </c>
      <c r="X15" s="19">
        <f t="shared" si="7"/>
        <v>0</v>
      </c>
      <c r="Z15" s="19">
        <f>IF(X15&gt;=11,IF(#REF!&gt;=2,X15,10),X15)</f>
        <v>0</v>
      </c>
      <c r="AA15" s="22"/>
      <c r="AB15" s="45" t="str">
        <f t="shared" si="8"/>
        <v>Desaprobado</v>
      </c>
      <c r="AC15" s="45" t="str">
        <f t="shared" si="9"/>
        <v>Unidad II o III</v>
      </c>
      <c r="AD15" s="47"/>
      <c r="AE15" s="47"/>
      <c r="AF15" s="47"/>
      <c r="AG15" s="2">
        <f t="shared" si="10"/>
        <v>0</v>
      </c>
    </row>
    <row r="16" spans="1:33" ht="12.75">
      <c r="A16" s="2">
        <v>14</v>
      </c>
      <c r="B16" s="15" t="str">
        <f>asistencia!B19</f>
        <v>Guillén</v>
      </c>
      <c r="C16" s="15" t="str">
        <f>asistencia!C19</f>
        <v>Sánchez</v>
      </c>
      <c r="D16" s="15" t="str">
        <f>asistencia!D19</f>
        <v>Jhoseline Stacy</v>
      </c>
      <c r="E16" s="19">
        <f>'NO PAR 2'!S19</f>
        <v>3</v>
      </c>
      <c r="G16" s="19">
        <f>'NO PAR 2'!G19</f>
        <v>0</v>
      </c>
      <c r="H16" s="19">
        <f t="shared" si="1"/>
        <v>2</v>
      </c>
      <c r="I16" s="19"/>
      <c r="J16" s="19">
        <f>'NO PAR 2'!W19</f>
        <v>0</v>
      </c>
      <c r="L16" s="19">
        <f>'NO PAR 2'!K19</f>
        <v>0</v>
      </c>
      <c r="M16" s="19">
        <f t="shared" si="2"/>
        <v>0</v>
      </c>
      <c r="O16" s="19">
        <f>'NO PAR 2'!AA19</f>
        <v>0</v>
      </c>
      <c r="Q16" s="19">
        <f>'NO PAR 2'!O19</f>
        <v>0</v>
      </c>
      <c r="R16" s="19">
        <f t="shared" si="0"/>
        <v>0</v>
      </c>
      <c r="T16" s="24">
        <f t="shared" si="3"/>
        <v>0</v>
      </c>
      <c r="U16" s="24">
        <f t="shared" si="4"/>
        <v>0</v>
      </c>
      <c r="V16" s="24">
        <f t="shared" si="5"/>
        <v>0</v>
      </c>
      <c r="W16" s="24">
        <f t="shared" si="6"/>
        <v>0</v>
      </c>
      <c r="X16" s="19">
        <f t="shared" si="7"/>
        <v>1</v>
      </c>
      <c r="Z16" s="19">
        <f>IF(X16&gt;=11,IF(#REF!&gt;=2,X16,10),X16)</f>
        <v>1</v>
      </c>
      <c r="AA16" s="22"/>
      <c r="AB16" s="45" t="str">
        <f t="shared" si="8"/>
        <v>Desaprobado</v>
      </c>
      <c r="AC16" s="45" t="str">
        <f t="shared" si="9"/>
        <v>Unidad II o III</v>
      </c>
      <c r="AD16" s="47"/>
      <c r="AE16" s="47"/>
      <c r="AF16" s="47"/>
      <c r="AG16" s="2">
        <f t="shared" si="10"/>
        <v>1</v>
      </c>
    </row>
    <row r="17" spans="1:33" ht="12.75">
      <c r="A17" s="2">
        <v>15</v>
      </c>
      <c r="B17" s="15" t="str">
        <f>asistencia!B20</f>
        <v>Hernández</v>
      </c>
      <c r="C17" s="15" t="str">
        <f>asistencia!C20</f>
        <v>Malca</v>
      </c>
      <c r="D17" s="15" t="str">
        <f>asistencia!D20</f>
        <v>Karen Andrea</v>
      </c>
      <c r="E17" s="19">
        <f>'NO PAR 2'!S20</f>
        <v>2</v>
      </c>
      <c r="G17" s="19">
        <f>'NO PAR 2'!G20</f>
        <v>0</v>
      </c>
      <c r="H17" s="19">
        <f t="shared" si="1"/>
        <v>1</v>
      </c>
      <c r="I17" s="19"/>
      <c r="J17" s="19">
        <f>'NO PAR 2'!W20</f>
        <v>0</v>
      </c>
      <c r="L17" s="19">
        <f>'NO PAR 2'!K20</f>
        <v>0</v>
      </c>
      <c r="M17" s="19">
        <f t="shared" si="2"/>
        <v>0</v>
      </c>
      <c r="O17" s="19">
        <f>'NO PAR 2'!AA20</f>
        <v>0</v>
      </c>
      <c r="Q17" s="19">
        <f>'NO PAR 2'!O20</f>
        <v>0</v>
      </c>
      <c r="R17" s="19">
        <f t="shared" si="0"/>
        <v>0</v>
      </c>
      <c r="T17" s="24">
        <f t="shared" si="3"/>
        <v>0</v>
      </c>
      <c r="U17" s="24">
        <f t="shared" si="4"/>
        <v>0</v>
      </c>
      <c r="V17" s="24">
        <f t="shared" si="5"/>
        <v>0</v>
      </c>
      <c r="W17" s="24">
        <f t="shared" si="6"/>
        <v>0</v>
      </c>
      <c r="X17" s="19">
        <f t="shared" si="7"/>
        <v>0</v>
      </c>
      <c r="Z17" s="19">
        <f>IF(X17&gt;=11,IF(#REF!&gt;=2,X17,10),X17)</f>
        <v>0</v>
      </c>
      <c r="AA17" s="22"/>
      <c r="AB17" s="45" t="str">
        <f t="shared" si="8"/>
        <v>Desaprobado</v>
      </c>
      <c r="AC17" s="45" t="str">
        <f t="shared" si="9"/>
        <v>Unidad II o III</v>
      </c>
      <c r="AD17" s="47"/>
      <c r="AE17" s="47"/>
      <c r="AF17" s="47"/>
      <c r="AG17" s="2">
        <f t="shared" si="10"/>
        <v>0</v>
      </c>
    </row>
    <row r="18" spans="1:33" ht="12.75">
      <c r="A18" s="2">
        <v>16</v>
      </c>
      <c r="B18" s="15" t="str">
        <f>asistencia!B21</f>
        <v>Laureano</v>
      </c>
      <c r="C18" s="15" t="str">
        <f>asistencia!C21</f>
        <v>Carbajal</v>
      </c>
      <c r="D18" s="15" t="str">
        <f>asistencia!D21</f>
        <v>Laura Elisa</v>
      </c>
      <c r="E18" s="19">
        <f>'NO PAR 2'!S21</f>
        <v>2</v>
      </c>
      <c r="G18" s="19">
        <f>'NO PAR 2'!G21</f>
        <v>0</v>
      </c>
      <c r="H18" s="19">
        <f t="shared" si="1"/>
        <v>1</v>
      </c>
      <c r="I18" s="19"/>
      <c r="J18" s="19">
        <f>'NO PAR 2'!W21</f>
        <v>0</v>
      </c>
      <c r="L18" s="19">
        <f>'NO PAR 2'!K21</f>
        <v>0</v>
      </c>
      <c r="M18" s="19">
        <f t="shared" si="2"/>
        <v>0</v>
      </c>
      <c r="O18" s="19">
        <f>'NO PAR 2'!AA21</f>
        <v>0</v>
      </c>
      <c r="Q18" s="19">
        <f>'NO PAR 2'!O21</f>
        <v>0</v>
      </c>
      <c r="R18" s="19">
        <f t="shared" si="0"/>
        <v>0</v>
      </c>
      <c r="T18" s="24">
        <f>IF(H18&gt;=11,1,0)</f>
        <v>0</v>
      </c>
      <c r="U18" s="24">
        <f>IF(M18&gt;=11,1,0)</f>
        <v>0</v>
      </c>
      <c r="V18" s="24">
        <f>IF(R18&gt;=11,1,0)</f>
        <v>0</v>
      </c>
      <c r="W18" s="24">
        <f t="shared" si="6"/>
        <v>0</v>
      </c>
      <c r="X18" s="19">
        <f t="shared" si="7"/>
        <v>0</v>
      </c>
      <c r="Z18" s="19">
        <f>IF(X18&gt;=11,IF(#REF!&gt;=2,X18,10),X18)</f>
        <v>0</v>
      </c>
      <c r="AA18" s="22"/>
      <c r="AB18" s="45" t="str">
        <f t="shared" si="8"/>
        <v>Desaprobado</v>
      </c>
      <c r="AC18" s="45" t="str">
        <f t="shared" si="9"/>
        <v>Unidad II o III</v>
      </c>
      <c r="AD18" s="47"/>
      <c r="AE18" s="47"/>
      <c r="AF18" s="47"/>
      <c r="AG18" s="2">
        <f t="shared" si="10"/>
        <v>0</v>
      </c>
    </row>
    <row r="19" spans="1:33" ht="12.75">
      <c r="A19" s="2">
        <v>17</v>
      </c>
      <c r="B19" s="15" t="str">
        <f>asistencia!B22</f>
        <v>Lázaro</v>
      </c>
      <c r="C19" s="15" t="str">
        <f>asistencia!C22</f>
        <v>Casusol</v>
      </c>
      <c r="D19" s="15" t="str">
        <f>asistencia!D22</f>
        <v>Jeniffer Estefania</v>
      </c>
      <c r="E19" s="19">
        <f>'NO PAR 2'!S22</f>
        <v>3</v>
      </c>
      <c r="G19" s="19">
        <f>'NO PAR 2'!G22</f>
        <v>0</v>
      </c>
      <c r="H19" s="19">
        <f t="shared" si="1"/>
        <v>2</v>
      </c>
      <c r="I19" s="19"/>
      <c r="J19" s="19">
        <f>'NO PAR 2'!W22</f>
        <v>0</v>
      </c>
      <c r="L19" s="19">
        <f>'NO PAR 2'!K22</f>
        <v>0</v>
      </c>
      <c r="M19" s="19">
        <f t="shared" si="2"/>
        <v>0</v>
      </c>
      <c r="O19" s="19">
        <f>'NO PAR 2'!AA22</f>
        <v>0</v>
      </c>
      <c r="Q19" s="19">
        <f>'NO PAR 2'!O22</f>
        <v>0</v>
      </c>
      <c r="R19" s="19">
        <f t="shared" si="0"/>
        <v>0</v>
      </c>
      <c r="T19" s="24">
        <f t="shared" si="3"/>
        <v>0</v>
      </c>
      <c r="U19" s="24">
        <f t="shared" si="4"/>
        <v>0</v>
      </c>
      <c r="V19" s="24">
        <f t="shared" si="5"/>
        <v>0</v>
      </c>
      <c r="W19" s="24">
        <f t="shared" si="6"/>
        <v>0</v>
      </c>
      <c r="X19" s="19">
        <f t="shared" si="7"/>
        <v>1</v>
      </c>
      <c r="Z19" s="19">
        <f>IF(X19&gt;=11,IF(#REF!&gt;=2,X19,10),X19)</f>
        <v>1</v>
      </c>
      <c r="AA19" s="22"/>
      <c r="AB19" s="45" t="str">
        <f t="shared" si="8"/>
        <v>Desaprobado</v>
      </c>
      <c r="AC19" s="45" t="str">
        <f t="shared" si="9"/>
        <v>Unidad II o III</v>
      </c>
      <c r="AD19" s="47"/>
      <c r="AE19" s="47"/>
      <c r="AF19" s="47"/>
      <c r="AG19" s="2">
        <f t="shared" si="10"/>
        <v>1</v>
      </c>
    </row>
    <row r="20" spans="1:33" ht="12.75">
      <c r="A20" s="2">
        <v>18</v>
      </c>
      <c r="B20" s="15" t="str">
        <f>asistencia!B23</f>
        <v>López</v>
      </c>
      <c r="C20" s="15" t="str">
        <f>asistencia!C23</f>
        <v>Benites</v>
      </c>
      <c r="D20" s="15" t="str">
        <f>asistencia!D23</f>
        <v>Ana María</v>
      </c>
      <c r="E20" s="19">
        <f>'NO PAR 2'!S23</f>
        <v>2</v>
      </c>
      <c r="G20" s="19">
        <f>'NO PAR 2'!G23</f>
        <v>0</v>
      </c>
      <c r="H20" s="19">
        <f t="shared" si="1"/>
        <v>1</v>
      </c>
      <c r="I20" s="19"/>
      <c r="J20" s="19">
        <f>'NO PAR 2'!W23</f>
        <v>0</v>
      </c>
      <c r="L20" s="19">
        <f>'NO PAR 2'!K23</f>
        <v>0</v>
      </c>
      <c r="M20" s="19">
        <f t="shared" si="2"/>
        <v>0</v>
      </c>
      <c r="O20" s="19">
        <f>'NO PAR 2'!AA23</f>
        <v>0</v>
      </c>
      <c r="Q20" s="19">
        <f>'NO PAR 2'!O23</f>
        <v>0</v>
      </c>
      <c r="R20" s="19">
        <f t="shared" si="0"/>
        <v>0</v>
      </c>
      <c r="T20" s="24">
        <f t="shared" si="3"/>
        <v>0</v>
      </c>
      <c r="U20" s="24">
        <f t="shared" si="4"/>
        <v>0</v>
      </c>
      <c r="V20" s="24">
        <f t="shared" si="5"/>
        <v>0</v>
      </c>
      <c r="W20" s="24">
        <f t="shared" si="6"/>
        <v>0</v>
      </c>
      <c r="X20" s="19">
        <f t="shared" si="7"/>
        <v>0</v>
      </c>
      <c r="Z20" s="19">
        <f>IF(X20&gt;=11,IF(#REF!&gt;=2,X20,10),X20)</f>
        <v>0</v>
      </c>
      <c r="AA20" s="22"/>
      <c r="AB20" s="45" t="str">
        <f t="shared" si="8"/>
        <v>Desaprobado</v>
      </c>
      <c r="AC20" s="45" t="str">
        <f t="shared" si="9"/>
        <v>Unidad II o III</v>
      </c>
      <c r="AD20" s="47"/>
      <c r="AE20" s="47"/>
      <c r="AF20" s="47"/>
      <c r="AG20" s="2">
        <f t="shared" si="10"/>
        <v>0</v>
      </c>
    </row>
    <row r="21" spans="1:33" ht="12.75">
      <c r="A21" s="2">
        <v>19</v>
      </c>
      <c r="B21" s="15" t="str">
        <f>asistencia!B24</f>
        <v>Miñano</v>
      </c>
      <c r="C21" s="15" t="str">
        <f>asistencia!C24</f>
        <v>Rosas</v>
      </c>
      <c r="D21" s="15" t="str">
        <f>asistencia!D24</f>
        <v>Rocío Marilyn</v>
      </c>
      <c r="E21" s="19">
        <f>'NO PAR 2'!S24</f>
        <v>2</v>
      </c>
      <c r="G21" s="19">
        <f>'NO PAR 2'!G24</f>
        <v>0</v>
      </c>
      <c r="H21" s="19">
        <f t="shared" si="1"/>
        <v>1</v>
      </c>
      <c r="I21" s="19"/>
      <c r="J21" s="19">
        <f>'NO PAR 2'!W24</f>
        <v>0</v>
      </c>
      <c r="L21" s="19">
        <f>'NO PAR 2'!K24</f>
        <v>0</v>
      </c>
      <c r="M21" s="19">
        <f t="shared" si="2"/>
        <v>0</v>
      </c>
      <c r="O21" s="19">
        <f>'NO PAR 2'!AA24</f>
        <v>0</v>
      </c>
      <c r="Q21" s="19">
        <f>'NO PAR 2'!O24</f>
        <v>0</v>
      </c>
      <c r="R21" s="19">
        <f t="shared" si="0"/>
        <v>0</v>
      </c>
      <c r="T21" s="24">
        <f t="shared" si="3"/>
        <v>0</v>
      </c>
      <c r="U21" s="24">
        <f t="shared" si="4"/>
        <v>0</v>
      </c>
      <c r="V21" s="24">
        <f t="shared" si="5"/>
        <v>0</v>
      </c>
      <c r="W21" s="24">
        <f t="shared" si="6"/>
        <v>0</v>
      </c>
      <c r="X21" s="19">
        <f t="shared" si="7"/>
        <v>0</v>
      </c>
      <c r="Z21" s="19">
        <f>IF(X21&gt;=11,IF(#REF!&gt;=2,X21,10),X21)</f>
        <v>0</v>
      </c>
      <c r="AA21" s="22"/>
      <c r="AB21" s="45" t="str">
        <f t="shared" si="8"/>
        <v>Desaprobado</v>
      </c>
      <c r="AC21" s="45" t="str">
        <f t="shared" si="9"/>
        <v>Unidad II o III</v>
      </c>
      <c r="AD21" s="47"/>
      <c r="AE21" s="47"/>
      <c r="AF21" s="47"/>
      <c r="AG21" s="2">
        <f t="shared" si="10"/>
        <v>0</v>
      </c>
    </row>
    <row r="22" spans="1:33" ht="12.75">
      <c r="A22" s="2">
        <v>20</v>
      </c>
      <c r="B22" s="15" t="str">
        <f>asistencia!B25</f>
        <v>Mori</v>
      </c>
      <c r="C22" s="15" t="str">
        <f>asistencia!C25</f>
        <v>Arismendi</v>
      </c>
      <c r="D22" s="15" t="str">
        <f>asistencia!D25</f>
        <v>Krizia Sigry</v>
      </c>
      <c r="E22" s="19">
        <f>'NO PAR 2'!S25</f>
        <v>1</v>
      </c>
      <c r="G22" s="19">
        <f>'NO PAR 2'!G25</f>
        <v>0</v>
      </c>
      <c r="H22" s="19">
        <f t="shared" si="1"/>
        <v>1</v>
      </c>
      <c r="I22" s="19"/>
      <c r="J22" s="19">
        <f>'NO PAR 2'!W25</f>
        <v>0</v>
      </c>
      <c r="L22" s="19">
        <f>'NO PAR 2'!K25</f>
        <v>0</v>
      </c>
      <c r="M22" s="19">
        <f t="shared" si="2"/>
        <v>0</v>
      </c>
      <c r="O22" s="19">
        <f>'NO PAR 2'!AA25</f>
        <v>0</v>
      </c>
      <c r="Q22" s="19">
        <f>'NO PAR 2'!O25</f>
        <v>0</v>
      </c>
      <c r="R22" s="19">
        <f t="shared" si="0"/>
        <v>0</v>
      </c>
      <c r="T22" s="24">
        <f t="shared" si="3"/>
        <v>0</v>
      </c>
      <c r="U22" s="24">
        <f t="shared" si="4"/>
        <v>0</v>
      </c>
      <c r="V22" s="24">
        <f t="shared" si="5"/>
        <v>0</v>
      </c>
      <c r="W22" s="24">
        <f t="shared" si="6"/>
        <v>0</v>
      </c>
      <c r="X22" s="19">
        <f t="shared" si="7"/>
        <v>0</v>
      </c>
      <c r="Z22" s="19">
        <f>IF(X22&gt;=11,IF(#REF!&gt;=2,X22,10),X22)</f>
        <v>0</v>
      </c>
      <c r="AA22" s="22"/>
      <c r="AB22" s="45" t="str">
        <f t="shared" si="8"/>
        <v>Desaprobado</v>
      </c>
      <c r="AC22" s="45" t="str">
        <f t="shared" si="9"/>
        <v>Unidad II o III</v>
      </c>
      <c r="AD22" s="47"/>
      <c r="AE22" s="47"/>
      <c r="AF22" s="47"/>
      <c r="AG22" s="2">
        <f t="shared" si="10"/>
        <v>0</v>
      </c>
    </row>
    <row r="23" spans="1:33" ht="12.75">
      <c r="A23" s="2">
        <v>21</v>
      </c>
      <c r="B23" s="15" t="str">
        <f>asistencia!B26</f>
        <v>Olivares</v>
      </c>
      <c r="C23" s="15" t="str">
        <f>asistencia!C26</f>
        <v>Cano</v>
      </c>
      <c r="D23" s="15" t="str">
        <f>asistencia!D26</f>
        <v>Verónica Yakeline</v>
      </c>
      <c r="E23" s="19">
        <f>'NO PAR 2'!S26</f>
        <v>3</v>
      </c>
      <c r="G23" s="19">
        <f>'NO PAR 2'!G26</f>
        <v>0</v>
      </c>
      <c r="H23" s="19">
        <f t="shared" si="1"/>
        <v>2</v>
      </c>
      <c r="I23" s="19"/>
      <c r="J23" s="19">
        <f>'NO PAR 2'!W26</f>
        <v>0</v>
      </c>
      <c r="L23" s="19">
        <f>'NO PAR 2'!K26</f>
        <v>0</v>
      </c>
      <c r="M23" s="19">
        <f t="shared" si="2"/>
        <v>0</v>
      </c>
      <c r="O23" s="19">
        <f>'NO PAR 2'!AA26</f>
        <v>0</v>
      </c>
      <c r="Q23" s="19">
        <f>'NO PAR 2'!O26</f>
        <v>0</v>
      </c>
      <c r="R23" s="19">
        <f t="shared" si="0"/>
        <v>0</v>
      </c>
      <c r="T23" s="24">
        <f t="shared" si="3"/>
        <v>0</v>
      </c>
      <c r="U23" s="24">
        <f t="shared" si="4"/>
        <v>0</v>
      </c>
      <c r="V23" s="24">
        <f t="shared" si="5"/>
        <v>0</v>
      </c>
      <c r="W23" s="24">
        <f t="shared" si="6"/>
        <v>0</v>
      </c>
      <c r="X23" s="19">
        <v>10</v>
      </c>
      <c r="Z23" s="19">
        <f>IF(X23&gt;=11,IF(#REF!&gt;=2,X23,10),X23)</f>
        <v>10</v>
      </c>
      <c r="AA23" s="22"/>
      <c r="AB23" s="45" t="str">
        <f t="shared" si="8"/>
        <v>Desaprobado</v>
      </c>
      <c r="AC23" s="45" t="str">
        <f t="shared" si="9"/>
        <v>Unidad II o III</v>
      </c>
      <c r="AD23" s="47"/>
      <c r="AE23" s="47"/>
      <c r="AF23" s="47"/>
      <c r="AG23" s="2">
        <f t="shared" si="10"/>
        <v>10</v>
      </c>
    </row>
    <row r="24" spans="1:33" ht="12.75">
      <c r="A24" s="2">
        <v>22</v>
      </c>
      <c r="B24" s="15" t="str">
        <f>asistencia!B27</f>
        <v>Paredes</v>
      </c>
      <c r="C24" s="15" t="str">
        <f>asistencia!C27</f>
        <v>Nonato</v>
      </c>
      <c r="D24" s="15" t="str">
        <f>asistencia!D27</f>
        <v>Lars Nilsson</v>
      </c>
      <c r="E24" s="19">
        <f>'NO PAR 2'!S27</f>
        <v>3</v>
      </c>
      <c r="G24" s="19">
        <f>'NO PAR 2'!G27</f>
        <v>0</v>
      </c>
      <c r="H24" s="19">
        <f t="shared" si="1"/>
        <v>2</v>
      </c>
      <c r="I24" s="19"/>
      <c r="J24" s="19">
        <f>'NO PAR 2'!W27</f>
        <v>0</v>
      </c>
      <c r="L24" s="19">
        <f>'NO PAR 2'!K27</f>
        <v>0</v>
      </c>
      <c r="M24" s="19">
        <f t="shared" si="2"/>
        <v>0</v>
      </c>
      <c r="O24" s="19">
        <f>'NO PAR 2'!AA27</f>
        <v>0</v>
      </c>
      <c r="Q24" s="19">
        <f>'NO PAR 2'!O27</f>
        <v>0</v>
      </c>
      <c r="R24" s="19">
        <f t="shared" si="0"/>
        <v>0</v>
      </c>
      <c r="T24" s="24">
        <f t="shared" si="3"/>
        <v>0</v>
      </c>
      <c r="U24" s="24">
        <f t="shared" si="4"/>
        <v>0</v>
      </c>
      <c r="V24" s="24">
        <f t="shared" si="5"/>
        <v>0</v>
      </c>
      <c r="W24" s="24">
        <f t="shared" si="6"/>
        <v>0</v>
      </c>
      <c r="X24" s="19">
        <f t="shared" si="7"/>
        <v>1</v>
      </c>
      <c r="Z24" s="19">
        <f>IF(X24&gt;=11,IF(#REF!&gt;=2,X24,10),X24)</f>
        <v>1</v>
      </c>
      <c r="AA24" s="22"/>
      <c r="AB24" s="45" t="str">
        <f t="shared" si="8"/>
        <v>Desaprobado</v>
      </c>
      <c r="AC24" s="45" t="str">
        <f t="shared" si="9"/>
        <v>Unidad II o III</v>
      </c>
      <c r="AD24" s="47"/>
      <c r="AE24" s="47"/>
      <c r="AF24" s="47"/>
      <c r="AG24" s="2">
        <f t="shared" si="10"/>
        <v>1</v>
      </c>
    </row>
    <row r="25" spans="1:33" ht="12.75">
      <c r="A25" s="2">
        <v>23</v>
      </c>
      <c r="B25" s="15" t="str">
        <f>asistencia!B28</f>
        <v>Pastor</v>
      </c>
      <c r="C25" s="15" t="str">
        <f>asistencia!C28</f>
        <v>Lorenzo</v>
      </c>
      <c r="D25" s="15" t="str">
        <f>asistencia!D28</f>
        <v>Jhon David</v>
      </c>
      <c r="E25" s="19">
        <f>'NO PAR 2'!S28</f>
        <v>2</v>
      </c>
      <c r="G25" s="19">
        <f>'NO PAR 2'!G28</f>
        <v>0</v>
      </c>
      <c r="H25" s="19">
        <f t="shared" si="1"/>
        <v>1</v>
      </c>
      <c r="I25" s="19"/>
      <c r="J25" s="19">
        <f>'NO PAR 2'!W28</f>
        <v>0</v>
      </c>
      <c r="L25" s="19">
        <f>'NO PAR 2'!K28</f>
        <v>0</v>
      </c>
      <c r="M25" s="19">
        <f t="shared" si="2"/>
        <v>0</v>
      </c>
      <c r="O25" s="19">
        <f>'NO PAR 2'!AA28</f>
        <v>0</v>
      </c>
      <c r="Q25" s="19">
        <f>'NO PAR 2'!O28</f>
        <v>0</v>
      </c>
      <c r="R25" s="19">
        <f t="shared" si="0"/>
        <v>0</v>
      </c>
      <c r="T25" s="24">
        <f t="shared" si="3"/>
        <v>0</v>
      </c>
      <c r="U25" s="24">
        <f t="shared" si="4"/>
        <v>0</v>
      </c>
      <c r="V25" s="24">
        <f t="shared" si="5"/>
        <v>0</v>
      </c>
      <c r="W25" s="24">
        <f t="shared" si="6"/>
        <v>0</v>
      </c>
      <c r="X25" s="19">
        <f t="shared" si="7"/>
        <v>0</v>
      </c>
      <c r="Z25" s="19">
        <f>IF(X25&gt;=11,IF(#REF!&gt;=2,X25,10),X25)</f>
        <v>0</v>
      </c>
      <c r="AA25" s="22"/>
      <c r="AB25" s="45" t="str">
        <f t="shared" si="8"/>
        <v>Desaprobado</v>
      </c>
      <c r="AC25" s="45" t="str">
        <f t="shared" si="9"/>
        <v>Unidad II o III</v>
      </c>
      <c r="AD25" s="47"/>
      <c r="AE25" s="47"/>
      <c r="AF25" s="47"/>
      <c r="AG25" s="2">
        <f t="shared" si="10"/>
        <v>0</v>
      </c>
    </row>
    <row r="26" spans="1:33" ht="12.75">
      <c r="A26" s="2">
        <v>24</v>
      </c>
      <c r="B26" s="15" t="str">
        <f>asistencia!B29</f>
        <v>Portilla</v>
      </c>
      <c r="C26" s="15" t="str">
        <f>asistencia!C29</f>
        <v>Socón</v>
      </c>
      <c r="D26" s="15" t="str">
        <f>asistencia!D29</f>
        <v>Perla Elizabeth</v>
      </c>
      <c r="E26" s="19">
        <f>'NO PAR 2'!S29</f>
        <v>3</v>
      </c>
      <c r="G26" s="19">
        <f>'NO PAR 2'!G29</f>
        <v>0</v>
      </c>
      <c r="H26" s="19">
        <f t="shared" si="1"/>
        <v>2</v>
      </c>
      <c r="I26" s="19"/>
      <c r="J26" s="19">
        <f>'NO PAR 2'!W29</f>
        <v>0</v>
      </c>
      <c r="L26" s="19">
        <f>'NO PAR 2'!K29</f>
        <v>0</v>
      </c>
      <c r="M26" s="19">
        <f t="shared" si="2"/>
        <v>0</v>
      </c>
      <c r="O26" s="19">
        <f>'NO PAR 2'!AA29</f>
        <v>0</v>
      </c>
      <c r="Q26" s="19">
        <f>'NO PAR 2'!O29</f>
        <v>0</v>
      </c>
      <c r="R26" s="19">
        <f t="shared" si="0"/>
        <v>0</v>
      </c>
      <c r="T26" s="24">
        <f t="shared" si="3"/>
        <v>0</v>
      </c>
      <c r="U26" s="24">
        <f t="shared" si="4"/>
        <v>0</v>
      </c>
      <c r="V26" s="24">
        <f t="shared" si="5"/>
        <v>0</v>
      </c>
      <c r="W26" s="24">
        <f t="shared" si="6"/>
        <v>0</v>
      </c>
      <c r="X26" s="19">
        <f t="shared" si="7"/>
        <v>1</v>
      </c>
      <c r="Z26" s="19">
        <f>IF(X26&gt;=11,IF(#REF!&gt;=2,X26,10),X26)</f>
        <v>1</v>
      </c>
      <c r="AA26" s="22"/>
      <c r="AB26" s="45" t="str">
        <f t="shared" si="8"/>
        <v>Desaprobado</v>
      </c>
      <c r="AC26" s="45" t="str">
        <f t="shared" si="9"/>
        <v>Unidad II o III</v>
      </c>
      <c r="AD26" s="47"/>
      <c r="AE26" s="47"/>
      <c r="AF26" s="47"/>
      <c r="AG26" s="2">
        <f t="shared" si="10"/>
        <v>1</v>
      </c>
    </row>
    <row r="27" spans="1:33" ht="12.75">
      <c r="A27" s="2">
        <v>25</v>
      </c>
      <c r="B27" s="15" t="str">
        <f>asistencia!B30</f>
        <v>Purisaca</v>
      </c>
      <c r="C27" s="15" t="str">
        <f>asistencia!C30</f>
        <v>Salinas</v>
      </c>
      <c r="D27" s="15" t="str">
        <f>asistencia!D30</f>
        <v>Jhohanna Paola</v>
      </c>
      <c r="E27" s="19">
        <f>'NO PAR 2'!S30</f>
        <v>3</v>
      </c>
      <c r="G27" s="19">
        <f>'NO PAR 2'!G30</f>
        <v>0</v>
      </c>
      <c r="H27" s="19">
        <f t="shared" si="1"/>
        <v>2</v>
      </c>
      <c r="I27" s="19"/>
      <c r="J27" s="19">
        <f>'NO PAR 2'!W30</f>
        <v>0</v>
      </c>
      <c r="L27" s="19">
        <f>'NO PAR 2'!K30</f>
        <v>0</v>
      </c>
      <c r="M27" s="19">
        <f t="shared" si="2"/>
        <v>0</v>
      </c>
      <c r="O27" s="19">
        <f>'NO PAR 2'!AA30</f>
        <v>0</v>
      </c>
      <c r="Q27" s="19">
        <f>'NO PAR 2'!O30</f>
        <v>0</v>
      </c>
      <c r="R27" s="19">
        <f t="shared" si="0"/>
        <v>0</v>
      </c>
      <c r="T27" s="24">
        <f t="shared" si="3"/>
        <v>0</v>
      </c>
      <c r="U27" s="24">
        <f t="shared" si="4"/>
        <v>0</v>
      </c>
      <c r="V27" s="24">
        <f t="shared" si="5"/>
        <v>0</v>
      </c>
      <c r="W27" s="24">
        <f t="shared" si="6"/>
        <v>0</v>
      </c>
      <c r="X27" s="19">
        <f t="shared" si="7"/>
        <v>1</v>
      </c>
      <c r="Z27" s="19">
        <f>IF(X27&gt;=11,IF(#REF!&gt;=2,X27,10),X27)</f>
        <v>1</v>
      </c>
      <c r="AA27" s="22"/>
      <c r="AB27" s="45" t="str">
        <f t="shared" si="8"/>
        <v>Desaprobado</v>
      </c>
      <c r="AC27" s="45" t="str">
        <f t="shared" si="9"/>
        <v>Unidad II o III</v>
      </c>
      <c r="AD27" s="47"/>
      <c r="AE27" s="47"/>
      <c r="AF27" s="47"/>
      <c r="AG27" s="2">
        <f t="shared" si="10"/>
        <v>1</v>
      </c>
    </row>
    <row r="28" spans="1:33" ht="12.75">
      <c r="A28" s="2">
        <v>26</v>
      </c>
      <c r="B28" s="15" t="str">
        <f>asistencia!B31</f>
        <v>Ramos</v>
      </c>
      <c r="C28" s="15" t="str">
        <f>asistencia!C31</f>
        <v>Calvo</v>
      </c>
      <c r="D28" s="15" t="str">
        <f>asistencia!D31</f>
        <v>Hernan Juan Enrique</v>
      </c>
      <c r="E28" s="19">
        <f>'NO PAR 2'!S31</f>
        <v>2</v>
      </c>
      <c r="G28" s="19">
        <f>'NO PAR 2'!G31</f>
        <v>0</v>
      </c>
      <c r="H28" s="19">
        <f t="shared" si="1"/>
        <v>1</v>
      </c>
      <c r="I28" s="19"/>
      <c r="J28" s="19">
        <f>'NO PAR 2'!W31</f>
        <v>0</v>
      </c>
      <c r="L28" s="19">
        <f>'NO PAR 2'!K31</f>
        <v>0</v>
      </c>
      <c r="M28" s="19">
        <f t="shared" si="2"/>
        <v>0</v>
      </c>
      <c r="O28" s="19">
        <f>'NO PAR 2'!AA31</f>
        <v>0</v>
      </c>
      <c r="Q28" s="19">
        <f>'NO PAR 2'!O31</f>
        <v>0</v>
      </c>
      <c r="R28" s="19">
        <f t="shared" si="0"/>
        <v>0</v>
      </c>
      <c r="T28" s="24">
        <f t="shared" si="3"/>
        <v>0</v>
      </c>
      <c r="U28" s="24">
        <f t="shared" si="4"/>
        <v>0</v>
      </c>
      <c r="V28" s="24">
        <f t="shared" si="5"/>
        <v>0</v>
      </c>
      <c r="W28" s="24">
        <f t="shared" si="6"/>
        <v>0</v>
      </c>
      <c r="X28" s="19">
        <f t="shared" si="7"/>
        <v>0</v>
      </c>
      <c r="Z28" s="19">
        <f>IF(X28&gt;=11,IF(#REF!&gt;=2,X28,10),X28)</f>
        <v>0</v>
      </c>
      <c r="AA28" s="22"/>
      <c r="AB28" s="45" t="str">
        <f t="shared" si="8"/>
        <v>Desaprobado</v>
      </c>
      <c r="AC28" s="45" t="str">
        <f t="shared" si="9"/>
        <v>Unidad II o III</v>
      </c>
      <c r="AD28" s="47"/>
      <c r="AE28" s="47"/>
      <c r="AF28" s="47"/>
      <c r="AG28" s="2">
        <f t="shared" si="10"/>
        <v>0</v>
      </c>
    </row>
    <row r="29" spans="1:33" ht="12.75">
      <c r="A29" s="2">
        <v>27</v>
      </c>
      <c r="B29" s="15" t="str">
        <f>asistencia!B32</f>
        <v>Rodríguez</v>
      </c>
      <c r="C29" s="15" t="str">
        <f>asistencia!C32</f>
        <v>Rosado</v>
      </c>
      <c r="D29" s="15" t="str">
        <f>asistencia!D32</f>
        <v>Silvia Gisela</v>
      </c>
      <c r="E29" s="19">
        <f>'NO PAR 2'!S32</f>
        <v>1</v>
      </c>
      <c r="G29" s="19">
        <f>'NO PAR 2'!G32</f>
        <v>0</v>
      </c>
      <c r="H29" s="19">
        <f t="shared" si="1"/>
        <v>1</v>
      </c>
      <c r="I29" s="19"/>
      <c r="J29" s="19">
        <f>'NO PAR 2'!W32</f>
        <v>0</v>
      </c>
      <c r="L29" s="19">
        <f>'NO PAR 2'!K32</f>
        <v>0</v>
      </c>
      <c r="M29" s="19">
        <f t="shared" si="2"/>
        <v>0</v>
      </c>
      <c r="O29" s="19">
        <f>'NO PAR 2'!AA32</f>
        <v>0</v>
      </c>
      <c r="Q29" s="19">
        <f>'NO PAR 2'!O32</f>
        <v>0</v>
      </c>
      <c r="R29" s="19">
        <f t="shared" si="0"/>
        <v>0</v>
      </c>
      <c r="T29" s="24">
        <f t="shared" si="3"/>
        <v>0</v>
      </c>
      <c r="U29" s="24">
        <f t="shared" si="4"/>
        <v>0</v>
      </c>
      <c r="V29" s="24">
        <f t="shared" si="5"/>
        <v>0</v>
      </c>
      <c r="W29" s="24">
        <f t="shared" si="6"/>
        <v>0</v>
      </c>
      <c r="X29" s="19">
        <f t="shared" si="7"/>
        <v>0</v>
      </c>
      <c r="Z29" s="19">
        <f>IF(X29&gt;=11,IF(#REF!&gt;=2,X29,10),X29)</f>
        <v>0</v>
      </c>
      <c r="AA29" s="22"/>
      <c r="AB29" s="45" t="str">
        <f t="shared" si="8"/>
        <v>Desaprobado</v>
      </c>
      <c r="AC29" s="45" t="str">
        <f t="shared" si="9"/>
        <v>Unidad II o III</v>
      </c>
      <c r="AD29" s="47"/>
      <c r="AE29" s="47"/>
      <c r="AF29" s="47"/>
      <c r="AG29" s="2">
        <f t="shared" si="10"/>
        <v>0</v>
      </c>
    </row>
    <row r="30" spans="1:33" ht="12.75">
      <c r="A30" s="2">
        <v>28</v>
      </c>
      <c r="B30" s="15" t="str">
        <f>asistencia!B33</f>
        <v>Rojas</v>
      </c>
      <c r="C30" s="15" t="str">
        <f>asistencia!C33</f>
        <v>Zavaleta</v>
      </c>
      <c r="D30" s="15" t="str">
        <f>asistencia!D33</f>
        <v>Irvin Alexander</v>
      </c>
      <c r="E30" s="19">
        <f>'NO PAR 2'!S33</f>
        <v>3</v>
      </c>
      <c r="G30" s="19">
        <f>'NO PAR 2'!G33</f>
        <v>0</v>
      </c>
      <c r="H30" s="19">
        <f t="shared" si="1"/>
        <v>2</v>
      </c>
      <c r="I30" s="19"/>
      <c r="J30" s="19">
        <f>'NO PAR 2'!W33</f>
        <v>0</v>
      </c>
      <c r="L30" s="19">
        <f>'NO PAR 2'!K33</f>
        <v>0</v>
      </c>
      <c r="M30" s="19">
        <f t="shared" si="2"/>
        <v>0</v>
      </c>
      <c r="O30" s="19">
        <f>'NO PAR 2'!AA33</f>
        <v>0</v>
      </c>
      <c r="Q30" s="19">
        <f>'NO PAR 2'!O33</f>
        <v>0</v>
      </c>
      <c r="R30" s="19">
        <f t="shared" si="0"/>
        <v>0</v>
      </c>
      <c r="T30" s="24">
        <f t="shared" si="3"/>
        <v>0</v>
      </c>
      <c r="U30" s="24">
        <f t="shared" si="4"/>
        <v>0</v>
      </c>
      <c r="V30" s="24">
        <f t="shared" si="5"/>
        <v>0</v>
      </c>
      <c r="W30" s="24">
        <f t="shared" si="6"/>
        <v>0</v>
      </c>
      <c r="X30" s="19">
        <f t="shared" si="7"/>
        <v>1</v>
      </c>
      <c r="Z30" s="19">
        <f>IF(X30&gt;=11,IF(#REF!&gt;=2,X30,10),X30)</f>
        <v>1</v>
      </c>
      <c r="AA30" s="22"/>
      <c r="AB30" s="45" t="str">
        <f t="shared" si="8"/>
        <v>Desaprobado</v>
      </c>
      <c r="AC30" s="45" t="str">
        <f t="shared" si="9"/>
        <v>Unidad II o III</v>
      </c>
      <c r="AD30" s="47"/>
      <c r="AE30" s="47"/>
      <c r="AF30" s="47"/>
      <c r="AG30" s="2">
        <f t="shared" si="10"/>
        <v>1</v>
      </c>
    </row>
    <row r="31" spans="1:33" ht="12.75">
      <c r="A31" s="2">
        <v>29</v>
      </c>
      <c r="B31" s="15" t="str">
        <f>asistencia!B34</f>
        <v>Ruiz</v>
      </c>
      <c r="C31" s="15" t="str">
        <f>asistencia!C34</f>
        <v>Pérez</v>
      </c>
      <c r="D31" s="15" t="str">
        <f>asistencia!D34</f>
        <v>Thais Victoria Priscila</v>
      </c>
      <c r="E31" s="19">
        <f>'NO PAR 2'!S34</f>
        <v>0</v>
      </c>
      <c r="G31" s="19">
        <f>'NO PAR 2'!G34</f>
        <v>0</v>
      </c>
      <c r="H31" s="19">
        <f t="shared" si="1"/>
        <v>0</v>
      </c>
      <c r="I31" s="19"/>
      <c r="J31" s="19">
        <f>'NO PAR 2'!W34</f>
        <v>0</v>
      </c>
      <c r="L31" s="19">
        <f>'NO PAR 2'!K34</f>
        <v>0</v>
      </c>
      <c r="M31" s="19">
        <f t="shared" si="2"/>
        <v>0</v>
      </c>
      <c r="O31" s="19">
        <f>'NO PAR 2'!AA34</f>
        <v>0</v>
      </c>
      <c r="Q31" s="19">
        <f>'NO PAR 2'!O34</f>
        <v>0</v>
      </c>
      <c r="R31" s="19">
        <f t="shared" si="0"/>
        <v>0</v>
      </c>
      <c r="T31" s="24">
        <f t="shared" si="3"/>
        <v>0</v>
      </c>
      <c r="U31" s="24">
        <f t="shared" si="4"/>
        <v>0</v>
      </c>
      <c r="V31" s="24">
        <f t="shared" si="5"/>
        <v>0</v>
      </c>
      <c r="W31" s="24">
        <f t="shared" si="6"/>
        <v>0</v>
      </c>
      <c r="X31" s="19">
        <f t="shared" si="7"/>
        <v>0</v>
      </c>
      <c r="Z31" s="19">
        <f>IF(X31&gt;=11,IF(#REF!&gt;=2,X31,10),X31)</f>
        <v>0</v>
      </c>
      <c r="AA31" s="22"/>
      <c r="AB31" s="45" t="str">
        <f t="shared" si="8"/>
        <v>Desaprobado</v>
      </c>
      <c r="AC31" s="45" t="str">
        <f t="shared" si="9"/>
        <v>Unidad II o III</v>
      </c>
      <c r="AD31" s="47"/>
      <c r="AE31" s="47"/>
      <c r="AF31" s="47"/>
      <c r="AG31" s="2">
        <f t="shared" si="10"/>
        <v>0</v>
      </c>
    </row>
    <row r="32" spans="1:33" ht="12.75">
      <c r="A32" s="2">
        <v>30</v>
      </c>
      <c r="B32" s="15" t="str">
        <f>asistencia!B35</f>
        <v>Salvador</v>
      </c>
      <c r="C32" s="15" t="str">
        <f>asistencia!C35</f>
        <v>Reyes</v>
      </c>
      <c r="D32" s="15" t="str">
        <f>asistencia!D35</f>
        <v>Rebeca</v>
      </c>
      <c r="E32" s="19">
        <f>'NO PAR 2'!S35</f>
        <v>4</v>
      </c>
      <c r="G32" s="19">
        <f>'NO PAR 2'!G35</f>
        <v>0</v>
      </c>
      <c r="H32" s="19">
        <f t="shared" si="1"/>
        <v>3</v>
      </c>
      <c r="I32" s="19"/>
      <c r="J32" s="19">
        <f>'NO PAR 2'!W35</f>
        <v>0</v>
      </c>
      <c r="L32" s="19">
        <f>'NO PAR 2'!K35</f>
        <v>0</v>
      </c>
      <c r="M32" s="19">
        <f t="shared" si="2"/>
        <v>0</v>
      </c>
      <c r="O32" s="19">
        <f>'NO PAR 2'!AA35</f>
        <v>0</v>
      </c>
      <c r="Q32" s="19">
        <f>'NO PAR 2'!O35</f>
        <v>0</v>
      </c>
      <c r="R32" s="19">
        <f t="shared" si="0"/>
        <v>0</v>
      </c>
      <c r="T32" s="24">
        <f t="shared" si="3"/>
        <v>0</v>
      </c>
      <c r="U32" s="24">
        <f t="shared" si="4"/>
        <v>0</v>
      </c>
      <c r="V32" s="24">
        <f t="shared" si="5"/>
        <v>0</v>
      </c>
      <c r="W32" s="24">
        <f t="shared" si="6"/>
        <v>0</v>
      </c>
      <c r="X32" s="19">
        <f t="shared" si="7"/>
        <v>1</v>
      </c>
      <c r="Z32" s="19">
        <f>IF(X32&gt;=11,IF(#REF!&gt;=2,X32,10),X32)</f>
        <v>1</v>
      </c>
      <c r="AA32" s="22"/>
      <c r="AB32" s="45" t="str">
        <f t="shared" si="8"/>
        <v>Desaprobado</v>
      </c>
      <c r="AC32" s="45" t="str">
        <f t="shared" si="9"/>
        <v>Unidad II o III</v>
      </c>
      <c r="AD32" s="47"/>
      <c r="AE32" s="47"/>
      <c r="AF32" s="47"/>
      <c r="AG32" s="2">
        <f t="shared" si="10"/>
        <v>1</v>
      </c>
    </row>
    <row r="33" spans="1:33" ht="12.75">
      <c r="A33" s="2">
        <v>31</v>
      </c>
      <c r="B33" s="15" t="str">
        <f>asistencia!B36</f>
        <v>Salvatierra</v>
      </c>
      <c r="C33" s="15" t="str">
        <f>asistencia!C36</f>
        <v>Pajuelo</v>
      </c>
      <c r="D33" s="15" t="str">
        <f>asistencia!D36</f>
        <v>Yulissa Milagros</v>
      </c>
      <c r="E33" s="19">
        <f>'NO PAR 2'!S36</f>
        <v>2</v>
      </c>
      <c r="G33" s="19">
        <f>'NO PAR 2'!G36</f>
        <v>0</v>
      </c>
      <c r="H33" s="19">
        <f t="shared" si="1"/>
        <v>1</v>
      </c>
      <c r="I33" s="19"/>
      <c r="J33" s="19">
        <f>'NO PAR 2'!W36</f>
        <v>0</v>
      </c>
      <c r="L33" s="19">
        <f>'NO PAR 2'!K36</f>
        <v>0</v>
      </c>
      <c r="M33" s="19">
        <f t="shared" si="2"/>
        <v>0</v>
      </c>
      <c r="O33" s="19">
        <f>'NO PAR 2'!AA36</f>
        <v>0</v>
      </c>
      <c r="Q33" s="19">
        <f>'NO PAR 2'!O36</f>
        <v>0</v>
      </c>
      <c r="R33" s="19">
        <f t="shared" si="0"/>
        <v>0</v>
      </c>
      <c r="T33" s="24">
        <f t="shared" si="3"/>
        <v>0</v>
      </c>
      <c r="U33" s="24">
        <f t="shared" si="4"/>
        <v>0</v>
      </c>
      <c r="V33" s="24">
        <f t="shared" si="5"/>
        <v>0</v>
      </c>
      <c r="W33" s="24">
        <f t="shared" si="6"/>
        <v>0</v>
      </c>
      <c r="X33" s="19">
        <f t="shared" si="7"/>
        <v>0</v>
      </c>
      <c r="Z33" s="19">
        <f>IF(X33&gt;=11,IF(#REF!&gt;=2,X33,10),X33)</f>
        <v>0</v>
      </c>
      <c r="AA33" s="22"/>
      <c r="AB33" s="45" t="str">
        <f t="shared" si="8"/>
        <v>Desaprobado</v>
      </c>
      <c r="AC33" s="45" t="str">
        <f t="shared" si="9"/>
        <v>Unidad II o III</v>
      </c>
      <c r="AD33" s="47"/>
      <c r="AE33" s="47"/>
      <c r="AF33" s="47"/>
      <c r="AG33" s="2">
        <f t="shared" si="10"/>
        <v>0</v>
      </c>
    </row>
    <row r="34" spans="1:33" ht="12.75">
      <c r="A34" s="2">
        <v>32</v>
      </c>
      <c r="B34" s="15" t="str">
        <f>asistencia!B37</f>
        <v>Sánchez</v>
      </c>
      <c r="C34" s="15" t="str">
        <f>asistencia!C37</f>
        <v>Carbajal</v>
      </c>
      <c r="D34" s="15" t="str">
        <f>asistencia!D37</f>
        <v>Esther Elizabeth</v>
      </c>
      <c r="E34" s="19">
        <f>'NO PAR 2'!S37</f>
        <v>2</v>
      </c>
      <c r="G34" s="19">
        <f>'NO PAR 2'!G37</f>
        <v>0</v>
      </c>
      <c r="H34" s="19">
        <f t="shared" si="1"/>
        <v>1</v>
      </c>
      <c r="I34" s="19"/>
      <c r="J34" s="19">
        <f>'NO PAR 2'!W37</f>
        <v>0</v>
      </c>
      <c r="L34" s="19">
        <f>'NO PAR 2'!K37</f>
        <v>0</v>
      </c>
      <c r="M34" s="19">
        <f t="shared" si="2"/>
        <v>0</v>
      </c>
      <c r="O34" s="19">
        <f>'NO PAR 2'!AA37</f>
        <v>0</v>
      </c>
      <c r="Q34" s="19">
        <f>'NO PAR 2'!O37</f>
        <v>0</v>
      </c>
      <c r="R34" s="19">
        <f t="shared" si="0"/>
        <v>0</v>
      </c>
      <c r="T34" s="24">
        <f t="shared" si="3"/>
        <v>0</v>
      </c>
      <c r="U34" s="24">
        <f t="shared" si="4"/>
        <v>0</v>
      </c>
      <c r="V34" s="24">
        <f t="shared" si="5"/>
        <v>0</v>
      </c>
      <c r="W34" s="24">
        <f t="shared" si="6"/>
        <v>0</v>
      </c>
      <c r="X34" s="19">
        <f t="shared" si="7"/>
        <v>0</v>
      </c>
      <c r="Z34" s="19">
        <f>IF(X34&gt;=11,IF(#REF!&gt;=2,X34,10),X34)</f>
        <v>0</v>
      </c>
      <c r="AA34" s="22"/>
      <c r="AB34" s="45" t="str">
        <f t="shared" si="8"/>
        <v>Desaprobado</v>
      </c>
      <c r="AC34" s="45" t="str">
        <f t="shared" si="9"/>
        <v>Unidad II o III</v>
      </c>
      <c r="AD34" s="47"/>
      <c r="AE34" s="47"/>
      <c r="AF34" s="47"/>
      <c r="AG34" s="2">
        <f t="shared" si="10"/>
        <v>0</v>
      </c>
    </row>
    <row r="35" spans="1:33" ht="12.75">
      <c r="A35" s="2">
        <v>33</v>
      </c>
      <c r="B35" s="15" t="str">
        <f>asistencia!B38</f>
        <v>Sipirán</v>
      </c>
      <c r="C35" s="15" t="str">
        <f>asistencia!C38</f>
        <v>Miranda</v>
      </c>
      <c r="D35" s="15" t="str">
        <f>asistencia!D38</f>
        <v>Rony Gary</v>
      </c>
      <c r="E35" s="19">
        <f>'NO PAR 2'!S38</f>
        <v>2</v>
      </c>
      <c r="G35" s="19">
        <f>'NO PAR 2'!G38</f>
        <v>0</v>
      </c>
      <c r="H35" s="19">
        <f t="shared" si="1"/>
        <v>1</v>
      </c>
      <c r="I35" s="19"/>
      <c r="J35" s="19">
        <f>'NO PAR 2'!W38</f>
        <v>0</v>
      </c>
      <c r="L35" s="19">
        <f>'NO PAR 2'!K38</f>
        <v>0</v>
      </c>
      <c r="M35" s="19">
        <f t="shared" si="2"/>
        <v>0</v>
      </c>
      <c r="O35" s="19">
        <f>'NO PAR 2'!AA38</f>
        <v>0</v>
      </c>
      <c r="Q35" s="19">
        <f>'NO PAR 2'!O38</f>
        <v>0</v>
      </c>
      <c r="R35" s="19">
        <f t="shared" si="0"/>
        <v>0</v>
      </c>
      <c r="T35" s="24">
        <f t="shared" si="3"/>
        <v>0</v>
      </c>
      <c r="U35" s="24">
        <f t="shared" si="4"/>
        <v>0</v>
      </c>
      <c r="V35" s="24">
        <f t="shared" si="5"/>
        <v>0</v>
      </c>
      <c r="W35" s="24">
        <f t="shared" si="6"/>
        <v>0</v>
      </c>
      <c r="X35" s="19">
        <f t="shared" si="7"/>
        <v>0</v>
      </c>
      <c r="Z35" s="19">
        <f>IF(X35&gt;=11,IF(#REF!&gt;=2,X35,10),X35)</f>
        <v>0</v>
      </c>
      <c r="AA35" s="22"/>
      <c r="AB35" s="45" t="str">
        <f t="shared" si="8"/>
        <v>Desaprobado</v>
      </c>
      <c r="AC35" s="45" t="str">
        <f t="shared" si="9"/>
        <v>Unidad II o III</v>
      </c>
      <c r="AD35" s="47"/>
      <c r="AE35" s="47"/>
      <c r="AF35" s="47"/>
      <c r="AG35" s="2">
        <f t="shared" si="10"/>
        <v>0</v>
      </c>
    </row>
    <row r="36" spans="1:33" ht="12.75">
      <c r="A36" s="2">
        <v>34</v>
      </c>
      <c r="B36" s="16" t="str">
        <f>asistencia!B39</f>
        <v>Sotelo</v>
      </c>
      <c r="C36" s="16" t="str">
        <f>asistencia!C39</f>
        <v>Herrera</v>
      </c>
      <c r="D36" s="16" t="str">
        <f>asistencia!D39</f>
        <v>Medali Genesis</v>
      </c>
      <c r="E36" s="19">
        <f>'NO PAR 2'!S39</f>
        <v>2</v>
      </c>
      <c r="G36" s="19">
        <f>'NO PAR 2'!G39</f>
        <v>0</v>
      </c>
      <c r="H36" s="19">
        <f t="shared" si="1"/>
        <v>1</v>
      </c>
      <c r="I36" s="19"/>
      <c r="J36" s="19">
        <f>'NO PAR 2'!W39</f>
        <v>0</v>
      </c>
      <c r="L36" s="19">
        <f>'NO PAR 2'!K39</f>
        <v>0</v>
      </c>
      <c r="M36" s="19">
        <f t="shared" si="2"/>
        <v>0</v>
      </c>
      <c r="O36" s="19">
        <f>'NO PAR 2'!AA39</f>
        <v>0</v>
      </c>
      <c r="Q36" s="19">
        <f>'NO PAR 2'!O39</f>
        <v>0</v>
      </c>
      <c r="R36" s="19">
        <f t="shared" si="0"/>
        <v>0</v>
      </c>
      <c r="T36" s="24">
        <f t="shared" si="3"/>
        <v>0</v>
      </c>
      <c r="U36" s="24">
        <f t="shared" si="4"/>
        <v>0</v>
      </c>
      <c r="V36" s="24">
        <f t="shared" si="5"/>
        <v>0</v>
      </c>
      <c r="W36" s="24">
        <f t="shared" si="6"/>
        <v>0</v>
      </c>
      <c r="X36" s="19">
        <f t="shared" si="7"/>
        <v>0</v>
      </c>
      <c r="Z36" s="19">
        <f>IF(X36&gt;=11,IF(#REF!&gt;=2,X36,10),X36)</f>
        <v>0</v>
      </c>
      <c r="AA36" s="22"/>
      <c r="AB36" s="45" t="str">
        <f t="shared" si="8"/>
        <v>Desaprobado</v>
      </c>
      <c r="AC36" s="45" t="str">
        <f t="shared" si="9"/>
        <v>Unidad II o III</v>
      </c>
      <c r="AD36" s="47"/>
      <c r="AE36" s="47"/>
      <c r="AF36" s="47"/>
      <c r="AG36" s="2">
        <f t="shared" si="10"/>
        <v>0</v>
      </c>
    </row>
    <row r="37" spans="1:33" ht="12.75">
      <c r="A37" s="2">
        <v>35</v>
      </c>
      <c r="B37" s="15" t="str">
        <f>asistencia!B40</f>
        <v>Tamariz</v>
      </c>
      <c r="C37" s="15" t="str">
        <f>asistencia!C40</f>
        <v>Alvarado</v>
      </c>
      <c r="D37" s="15" t="str">
        <f>asistencia!D40</f>
        <v>Saira Nataly</v>
      </c>
      <c r="E37" s="19">
        <f>'NO PAR 2'!S40</f>
        <v>3</v>
      </c>
      <c r="G37" s="19">
        <f>'NO PAR 2'!G40</f>
        <v>0</v>
      </c>
      <c r="H37" s="19">
        <f t="shared" si="1"/>
        <v>2</v>
      </c>
      <c r="I37" s="19"/>
      <c r="J37" s="19">
        <f>'NO PAR 2'!W40</f>
        <v>0</v>
      </c>
      <c r="L37" s="19">
        <f>'NO PAR 2'!K40</f>
        <v>0</v>
      </c>
      <c r="M37" s="19">
        <f t="shared" si="2"/>
        <v>0</v>
      </c>
      <c r="O37" s="19">
        <f>'NO PAR 2'!AA40</f>
        <v>0</v>
      </c>
      <c r="Q37" s="19">
        <f>'NO PAR 2'!O40</f>
        <v>0</v>
      </c>
      <c r="R37" s="19">
        <f t="shared" si="0"/>
        <v>0</v>
      </c>
      <c r="T37" s="24">
        <f t="shared" si="3"/>
        <v>0</v>
      </c>
      <c r="U37" s="24">
        <f t="shared" si="4"/>
        <v>0</v>
      </c>
      <c r="V37" s="24">
        <f t="shared" si="5"/>
        <v>0</v>
      </c>
      <c r="W37" s="24">
        <f t="shared" si="6"/>
        <v>0</v>
      </c>
      <c r="X37" s="19">
        <f t="shared" si="7"/>
        <v>1</v>
      </c>
      <c r="Z37" s="19">
        <f>IF(X37&gt;=11,IF(#REF!&gt;=2,X37,10),X37)</f>
        <v>1</v>
      </c>
      <c r="AA37" s="22"/>
      <c r="AB37" s="45" t="str">
        <f t="shared" si="8"/>
        <v>Desaprobado</v>
      </c>
      <c r="AC37" s="45" t="str">
        <f t="shared" si="9"/>
        <v>Unidad II o III</v>
      </c>
      <c r="AD37" s="47"/>
      <c r="AE37" s="47"/>
      <c r="AF37" s="47"/>
      <c r="AG37" s="2">
        <f t="shared" si="10"/>
        <v>1</v>
      </c>
    </row>
    <row r="38" spans="1:33" ht="12.75">
      <c r="A38" s="2">
        <v>36</v>
      </c>
      <c r="B38" s="15" t="str">
        <f>asistencia!B41</f>
        <v>Valverde</v>
      </c>
      <c r="C38" s="15" t="str">
        <f>asistencia!C41</f>
        <v>Alva</v>
      </c>
      <c r="D38" s="15" t="str">
        <f>asistencia!D41</f>
        <v>Kelyn Isabel</v>
      </c>
      <c r="E38" s="19">
        <f>'NO PAR 2'!S41</f>
        <v>4</v>
      </c>
      <c r="G38" s="19">
        <f>'NO PAR 2'!G41</f>
        <v>0</v>
      </c>
      <c r="H38" s="19">
        <f t="shared" si="1"/>
        <v>3</v>
      </c>
      <c r="I38" s="19"/>
      <c r="J38" s="19">
        <f>'NO PAR 2'!W41</f>
        <v>0</v>
      </c>
      <c r="L38" s="19">
        <f>'NO PAR 2'!K41</f>
        <v>0</v>
      </c>
      <c r="M38" s="19">
        <f t="shared" si="2"/>
        <v>0</v>
      </c>
      <c r="O38" s="19">
        <f>'NO PAR 2'!AA41</f>
        <v>0</v>
      </c>
      <c r="Q38" s="19">
        <f>'NO PAR 2'!O41</f>
        <v>0</v>
      </c>
      <c r="R38" s="19">
        <f t="shared" si="0"/>
        <v>0</v>
      </c>
      <c r="T38" s="24">
        <f t="shared" si="3"/>
        <v>0</v>
      </c>
      <c r="U38" s="24">
        <f t="shared" si="4"/>
        <v>0</v>
      </c>
      <c r="V38" s="24">
        <f t="shared" si="5"/>
        <v>0</v>
      </c>
      <c r="W38" s="24">
        <f t="shared" si="6"/>
        <v>0</v>
      </c>
      <c r="X38" s="19">
        <f t="shared" si="7"/>
        <v>1</v>
      </c>
      <c r="Z38" s="19">
        <f>IF(X38&gt;=11,IF(#REF!&gt;=2,X38,10),X38)</f>
        <v>1</v>
      </c>
      <c r="AA38" s="22"/>
      <c r="AB38" s="45" t="str">
        <f t="shared" si="8"/>
        <v>Desaprobado</v>
      </c>
      <c r="AC38" s="45" t="str">
        <f t="shared" si="9"/>
        <v>Unidad II o III</v>
      </c>
      <c r="AD38" s="47"/>
      <c r="AE38" s="47"/>
      <c r="AF38" s="47"/>
      <c r="AG38" s="2">
        <f t="shared" si="10"/>
        <v>1</v>
      </c>
    </row>
    <row r="39" spans="1:33" ht="12.75">
      <c r="A39" s="2">
        <v>37</v>
      </c>
      <c r="B39" s="15" t="str">
        <f>asistencia!B42</f>
        <v>Vásquez</v>
      </c>
      <c r="C39" s="15" t="str">
        <f>asistencia!C42</f>
        <v>Acosta</v>
      </c>
      <c r="D39" s="15" t="str">
        <f>asistencia!D42</f>
        <v>Paul Anthony</v>
      </c>
      <c r="E39" s="19">
        <f>'NO PAR 2'!S42</f>
        <v>2</v>
      </c>
      <c r="G39" s="19">
        <f>'NO PAR 2'!G42</f>
        <v>0</v>
      </c>
      <c r="H39" s="19">
        <f t="shared" si="1"/>
        <v>1</v>
      </c>
      <c r="I39" s="19"/>
      <c r="J39" s="19">
        <f>'NO PAR 2'!W42</f>
        <v>0</v>
      </c>
      <c r="L39" s="19">
        <f>'NO PAR 2'!K42</f>
        <v>0</v>
      </c>
      <c r="M39" s="19">
        <f t="shared" si="2"/>
        <v>0</v>
      </c>
      <c r="O39" s="19">
        <f>'NO PAR 2'!AA42</f>
        <v>0</v>
      </c>
      <c r="Q39" s="19">
        <f>'NO PAR 2'!O42</f>
        <v>0</v>
      </c>
      <c r="R39" s="19">
        <f t="shared" si="0"/>
        <v>0</v>
      </c>
      <c r="T39" s="24">
        <f t="shared" si="3"/>
        <v>0</v>
      </c>
      <c r="U39" s="24">
        <f t="shared" si="4"/>
        <v>0</v>
      </c>
      <c r="V39" s="24">
        <f t="shared" si="5"/>
        <v>0</v>
      </c>
      <c r="W39" s="24">
        <f t="shared" si="6"/>
        <v>0</v>
      </c>
      <c r="X39" s="19">
        <f t="shared" si="7"/>
        <v>0</v>
      </c>
      <c r="Z39" s="19">
        <f>IF(X39&gt;=11,IF(#REF!&gt;=2,X39,10),X39)</f>
        <v>0</v>
      </c>
      <c r="AA39" s="22"/>
      <c r="AB39" s="45" t="str">
        <f t="shared" si="8"/>
        <v>Desaprobado</v>
      </c>
      <c r="AC39" s="45" t="str">
        <f t="shared" si="9"/>
        <v>Unidad II o III</v>
      </c>
      <c r="AD39" s="47"/>
      <c r="AE39" s="47"/>
      <c r="AF39" s="47"/>
      <c r="AG39" s="2">
        <f t="shared" si="10"/>
        <v>0</v>
      </c>
    </row>
    <row r="40" spans="1:33" ht="12.75">
      <c r="A40" s="2">
        <v>38</v>
      </c>
      <c r="B40" s="15" t="str">
        <f>asistencia!B43</f>
        <v>Vega</v>
      </c>
      <c r="C40" s="15" t="str">
        <f>asistencia!C43</f>
        <v>Horna</v>
      </c>
      <c r="D40" s="15" t="str">
        <f>asistencia!D43</f>
        <v>Carmen Judith</v>
      </c>
      <c r="E40" s="19">
        <f>'NO PAR 2'!S43</f>
        <v>4</v>
      </c>
      <c r="G40" s="19">
        <f>'NO PAR 2'!G43</f>
        <v>0</v>
      </c>
      <c r="H40" s="19">
        <f t="shared" si="1"/>
        <v>3</v>
      </c>
      <c r="I40" s="19"/>
      <c r="J40" s="19">
        <f>'NO PAR 2'!W43</f>
        <v>0</v>
      </c>
      <c r="L40" s="19">
        <f>'NO PAR 2'!K43</f>
        <v>0</v>
      </c>
      <c r="M40" s="19">
        <f t="shared" si="2"/>
        <v>0</v>
      </c>
      <c r="O40" s="19">
        <f>'NO PAR 2'!AA43</f>
        <v>0</v>
      </c>
      <c r="Q40" s="19">
        <f>'NO PAR 2'!O43</f>
        <v>0</v>
      </c>
      <c r="R40" s="19">
        <f t="shared" si="0"/>
        <v>0</v>
      </c>
      <c r="T40" s="24">
        <f t="shared" si="3"/>
        <v>0</v>
      </c>
      <c r="U40" s="24">
        <f t="shared" si="4"/>
        <v>0</v>
      </c>
      <c r="V40" s="24">
        <f t="shared" si="5"/>
        <v>0</v>
      </c>
      <c r="W40" s="24">
        <f t="shared" si="6"/>
        <v>0</v>
      </c>
      <c r="X40" s="19">
        <f t="shared" si="7"/>
        <v>1</v>
      </c>
      <c r="Z40" s="19">
        <f>IF(X40&gt;=11,IF(#REF!&gt;=2,X40,10),X40)</f>
        <v>1</v>
      </c>
      <c r="AA40" s="22"/>
      <c r="AB40" s="45" t="str">
        <f t="shared" si="8"/>
        <v>Desaprobado</v>
      </c>
      <c r="AC40" s="45" t="str">
        <f t="shared" si="9"/>
        <v>Unidad II o III</v>
      </c>
      <c r="AD40" s="47"/>
      <c r="AE40" s="47"/>
      <c r="AF40" s="47"/>
      <c r="AG40" s="2">
        <f t="shared" si="10"/>
        <v>1</v>
      </c>
    </row>
    <row r="41" spans="1:33" ht="12.75">
      <c r="A41" s="2">
        <v>39</v>
      </c>
      <c r="B41" s="15" t="str">
        <f>asistencia!B44</f>
        <v>Velásquez</v>
      </c>
      <c r="C41" s="15" t="str">
        <f>asistencia!C44</f>
        <v>Ruiz</v>
      </c>
      <c r="D41" s="15" t="str">
        <f>asistencia!D44</f>
        <v>Anggie Pauleth</v>
      </c>
      <c r="E41" s="19">
        <f>'NO PAR 2'!S44</f>
        <v>1</v>
      </c>
      <c r="G41" s="19">
        <f>'NO PAR 2'!G44</f>
        <v>0</v>
      </c>
      <c r="H41" s="19">
        <f t="shared" si="1"/>
        <v>1</v>
      </c>
      <c r="I41" s="19"/>
      <c r="J41" s="19">
        <f>'NO PAR 2'!W44</f>
        <v>0</v>
      </c>
      <c r="L41" s="19">
        <f>'NO PAR 2'!K44</f>
        <v>0</v>
      </c>
      <c r="M41" s="19">
        <f t="shared" si="2"/>
        <v>0</v>
      </c>
      <c r="O41" s="19">
        <f>'NO PAR 2'!AA44</f>
        <v>0</v>
      </c>
      <c r="Q41" s="19">
        <f>'NO PAR 2'!O44</f>
        <v>0</v>
      </c>
      <c r="R41" s="19">
        <f t="shared" si="0"/>
        <v>0</v>
      </c>
      <c r="T41" s="24">
        <f t="shared" si="3"/>
        <v>0</v>
      </c>
      <c r="U41" s="24">
        <f t="shared" si="4"/>
        <v>0</v>
      </c>
      <c r="V41" s="24">
        <f t="shared" si="5"/>
        <v>0</v>
      </c>
      <c r="W41" s="24">
        <f t="shared" si="6"/>
        <v>0</v>
      </c>
      <c r="X41" s="19">
        <f t="shared" si="7"/>
        <v>0</v>
      </c>
      <c r="Z41" s="19">
        <f>IF(X41&gt;=11,IF(#REF!&gt;=2,X41,10),X41)</f>
        <v>0</v>
      </c>
      <c r="AA41" s="22"/>
      <c r="AB41" s="45" t="str">
        <f t="shared" si="8"/>
        <v>Desaprobado</v>
      </c>
      <c r="AC41" s="45" t="str">
        <f t="shared" si="9"/>
        <v>Unidad II o III</v>
      </c>
      <c r="AD41" s="47"/>
      <c r="AE41" s="47"/>
      <c r="AF41" s="47"/>
      <c r="AG41" s="2">
        <f t="shared" si="10"/>
        <v>0</v>
      </c>
    </row>
    <row r="42" spans="1:33" ht="12.75">
      <c r="A42" s="2">
        <v>40</v>
      </c>
      <c r="B42" s="15" t="str">
        <f>asistencia!B45</f>
        <v>Vidal </v>
      </c>
      <c r="C42" s="15" t="str">
        <f>asistencia!C45</f>
        <v>Valle</v>
      </c>
      <c r="D42" s="15" t="str">
        <f>asistencia!D45</f>
        <v>Jhaella Melissa</v>
      </c>
      <c r="E42" s="19">
        <f>'NO PAR 2'!S45</f>
        <v>4</v>
      </c>
      <c r="G42" s="19">
        <f>'NO PAR 2'!G45</f>
        <v>0</v>
      </c>
      <c r="H42" s="19">
        <f t="shared" si="1"/>
        <v>3</v>
      </c>
      <c r="I42" s="19"/>
      <c r="J42" s="19">
        <f>'NO PAR 2'!W45</f>
        <v>0</v>
      </c>
      <c r="L42" s="19">
        <f>'NO PAR 2'!K45</f>
        <v>0</v>
      </c>
      <c r="M42" s="19">
        <f t="shared" si="2"/>
        <v>0</v>
      </c>
      <c r="O42" s="19">
        <f>'NO PAR 2'!AA45</f>
        <v>0</v>
      </c>
      <c r="Q42" s="19">
        <f>'NO PAR 2'!O45</f>
        <v>0</v>
      </c>
      <c r="R42" s="19">
        <f t="shared" si="0"/>
        <v>0</v>
      </c>
      <c r="T42" s="24">
        <f t="shared" si="3"/>
        <v>0</v>
      </c>
      <c r="U42" s="24">
        <f t="shared" si="4"/>
        <v>0</v>
      </c>
      <c r="V42" s="24">
        <f t="shared" si="5"/>
        <v>0</v>
      </c>
      <c r="W42" s="24">
        <f t="shared" si="6"/>
        <v>0</v>
      </c>
      <c r="X42" s="19">
        <f t="shared" si="7"/>
        <v>1</v>
      </c>
      <c r="Z42" s="19">
        <f>IF(X42&gt;=11,IF(#REF!&gt;=2,X42,10),X42)</f>
        <v>1</v>
      </c>
      <c r="AA42" s="22"/>
      <c r="AB42" s="45" t="str">
        <f t="shared" si="8"/>
        <v>Desaprobado</v>
      </c>
      <c r="AC42" s="45" t="str">
        <f t="shared" si="9"/>
        <v>Unidad II o III</v>
      </c>
      <c r="AD42" s="47"/>
      <c r="AE42" s="47"/>
      <c r="AF42" s="47"/>
      <c r="AG42" s="2">
        <f t="shared" si="10"/>
        <v>1</v>
      </c>
    </row>
    <row r="43" spans="1:33" ht="12.75">
      <c r="A43" s="2">
        <v>41</v>
      </c>
      <c r="B43" s="15" t="str">
        <f>asistencia!B46</f>
        <v>Villanueva</v>
      </c>
      <c r="C43" s="15" t="str">
        <f>asistencia!C46</f>
        <v>Pérez</v>
      </c>
      <c r="D43" s="15" t="str">
        <f>asistencia!D46</f>
        <v>Jampier</v>
      </c>
      <c r="E43" s="19">
        <f>'NO PAR 2'!S46</f>
        <v>2</v>
      </c>
      <c r="G43" s="19">
        <f>'NO PAR 2'!G46</f>
        <v>0</v>
      </c>
      <c r="H43" s="19">
        <f t="shared" si="1"/>
        <v>1</v>
      </c>
      <c r="I43" s="19"/>
      <c r="J43" s="19">
        <f>'NO PAR 2'!W46</f>
        <v>0</v>
      </c>
      <c r="L43" s="19">
        <f>'NO PAR 2'!K46</f>
        <v>0</v>
      </c>
      <c r="M43" s="19">
        <f t="shared" si="2"/>
        <v>0</v>
      </c>
      <c r="O43" s="19">
        <f>'NO PAR 2'!AA46</f>
        <v>0</v>
      </c>
      <c r="Q43" s="19">
        <f>'NO PAR 2'!O46</f>
        <v>0</v>
      </c>
      <c r="R43" s="19">
        <f t="shared" si="0"/>
        <v>0</v>
      </c>
      <c r="T43" s="24">
        <f t="shared" si="3"/>
        <v>0</v>
      </c>
      <c r="U43" s="24">
        <f t="shared" si="4"/>
        <v>0</v>
      </c>
      <c r="V43" s="24">
        <f t="shared" si="5"/>
        <v>0</v>
      </c>
      <c r="W43" s="24">
        <f t="shared" si="6"/>
        <v>0</v>
      </c>
      <c r="X43" s="19">
        <f t="shared" si="7"/>
        <v>0</v>
      </c>
      <c r="Z43" s="19">
        <f>IF(X43&gt;=11,IF(#REF!&gt;=2,X43,10),X43)</f>
        <v>0</v>
      </c>
      <c r="AA43" s="22"/>
      <c r="AB43" s="45" t="str">
        <f t="shared" si="8"/>
        <v>Desaprobado</v>
      </c>
      <c r="AC43" s="45" t="str">
        <f t="shared" si="9"/>
        <v>Unidad II o III</v>
      </c>
      <c r="AD43" s="47"/>
      <c r="AE43" s="47"/>
      <c r="AF43" s="47"/>
      <c r="AG43" s="2">
        <f t="shared" si="10"/>
        <v>0</v>
      </c>
    </row>
    <row r="44" spans="1:33" ht="12.75">
      <c r="A44" s="9">
        <v>42</v>
      </c>
      <c r="B44" s="17" t="str">
        <f>asistencia!B47</f>
        <v>Villaseca</v>
      </c>
      <c r="C44" s="17" t="str">
        <f>asistencia!C47</f>
        <v>Rojas</v>
      </c>
      <c r="D44" s="17" t="str">
        <f>asistencia!D47</f>
        <v>Vianka Merly</v>
      </c>
      <c r="E44" s="20">
        <f>'NO PAR 2'!S47</f>
        <v>1</v>
      </c>
      <c r="G44" s="19">
        <f>'NO PAR 2'!G47</f>
        <v>0</v>
      </c>
      <c r="H44" s="19">
        <f t="shared" si="1"/>
        <v>1</v>
      </c>
      <c r="I44" s="20"/>
      <c r="J44" s="20">
        <f>'NO PAR 2'!W47</f>
        <v>0</v>
      </c>
      <c r="L44" s="19">
        <f>'NO PAR 2'!K47</f>
        <v>0</v>
      </c>
      <c r="M44" s="19">
        <f t="shared" si="2"/>
        <v>0</v>
      </c>
      <c r="O44" s="20">
        <f>'NO PAR 2'!AA47</f>
        <v>0</v>
      </c>
      <c r="Q44" s="19">
        <f>'NO PAR 2'!O47</f>
        <v>0</v>
      </c>
      <c r="R44" s="19">
        <f t="shared" si="0"/>
        <v>0</v>
      </c>
      <c r="T44" s="24">
        <f t="shared" si="3"/>
        <v>0</v>
      </c>
      <c r="U44" s="24">
        <f t="shared" si="4"/>
        <v>0</v>
      </c>
      <c r="V44" s="24">
        <f t="shared" si="5"/>
        <v>0</v>
      </c>
      <c r="W44" s="24">
        <f t="shared" si="6"/>
        <v>0</v>
      </c>
      <c r="X44" s="19">
        <f t="shared" si="7"/>
        <v>0</v>
      </c>
      <c r="Z44" s="19">
        <f>IF(X44&gt;=11,IF(#REF!&gt;=2,X44,10),X44)</f>
        <v>0</v>
      </c>
      <c r="AA44" s="22"/>
      <c r="AB44" s="45" t="str">
        <f t="shared" si="8"/>
        <v>Desaprobado</v>
      </c>
      <c r="AC44" s="45" t="str">
        <f t="shared" si="9"/>
        <v>Unidad II o III</v>
      </c>
      <c r="AD44" s="47"/>
      <c r="AE44" s="47"/>
      <c r="AF44" s="47"/>
      <c r="AG44" s="2">
        <f t="shared" si="10"/>
        <v>0</v>
      </c>
    </row>
    <row r="45" spans="1:5" ht="12.75">
      <c r="A45" s="10"/>
      <c r="B45" s="7"/>
      <c r="C45" s="7"/>
      <c r="D45" s="12"/>
      <c r="E45" s="10"/>
    </row>
    <row r="46" spans="1:5" ht="12.75">
      <c r="A46" s="4"/>
      <c r="B46" s="13"/>
      <c r="C46" s="13"/>
      <c r="D46" s="14"/>
      <c r="E46" s="4"/>
    </row>
  </sheetData>
  <sheetProtection password="9EFB" sheet="1"/>
  <conditionalFormatting sqref="AB3:AC44">
    <cfRule type="cellIs" priority="1" dxfId="0" operator="equal" stopIfTrue="1">
      <formula>"desaprobado"</formula>
    </cfRule>
    <cfRule type="cellIs" priority="2" dxfId="6" operator="equal" stopIfTrue="1">
      <formula>"sustitutorio"</formula>
    </cfRule>
    <cfRule type="cellIs" priority="3" dxfId="1" operator="equal" stopIfTrue="1">
      <formula>"aprobado"</formula>
    </cfRule>
  </conditionalFormatting>
  <conditionalFormatting sqref="AD3:AD44 X3:X44 Z3:AA44">
    <cfRule type="cellIs" priority="6" dxfId="1" operator="greaterThanOrEqual" stopIfTrue="1">
      <formula>11</formula>
    </cfRule>
    <cfRule type="cellIs" priority="7" dxfId="0" operator="lessThanOrEqual" stopIfTrue="1">
      <formula>10</formula>
    </cfRule>
  </conditionalFormatting>
  <conditionalFormatting sqref="M3:M44 H3:H44 R3:R44">
    <cfRule type="cellIs" priority="4" dxfId="0" operator="lessThanOrEqual" stopIfTrue="1">
      <formula>10</formula>
    </cfRule>
    <cfRule type="cellIs" priority="5" dxfId="1" operator="greaterThanOrEqual" stopIfTrue="1">
      <formula>11</formula>
    </cfRule>
  </conditionalFormatting>
  <conditionalFormatting sqref="S4">
    <cfRule type="cellIs" priority="15" dxfId="0" operator="between" stopIfTrue="1">
      <formula>42</formula>
      <formula>1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  <ignoredErrors>
    <ignoredError sqref="J3:J4 O3:O4 Z3:Z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calgarate</dc:creator>
  <cp:keywords/>
  <dc:description/>
  <cp:lastModifiedBy>WINDOWS</cp:lastModifiedBy>
  <cp:lastPrinted>2013-05-08T11:41:24Z</cp:lastPrinted>
  <dcterms:created xsi:type="dcterms:W3CDTF">2011-04-18T14:21:02Z</dcterms:created>
  <dcterms:modified xsi:type="dcterms:W3CDTF">2013-05-19T00:21:54Z</dcterms:modified>
  <cp:category/>
  <cp:version/>
  <cp:contentType/>
  <cp:contentStatus/>
</cp:coreProperties>
</file>